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/>
  <mc:AlternateContent xmlns:mc="http://schemas.openxmlformats.org/markup-compatibility/2006">
    <mc:Choice Requires="x15">
      <x15ac:absPath xmlns:x15ac="http://schemas.microsoft.com/office/spreadsheetml/2010/11/ac" url="D:\Práce 2019\23 KAPLIČKY\00_DOKUMETACE\ROZPOČET\ÚPRAVA ROZPOČTU\"/>
    </mc:Choice>
  </mc:AlternateContent>
  <xr:revisionPtr revIDLastSave="0" documentId="13_ncr:1_{3E41A685-418F-4B81-A48F-57952B80CF94}" xr6:coauthVersionLast="45" xr6:coauthVersionMax="45" xr10:uidLastSave="{00000000-0000-0000-0000-000000000000}"/>
  <bookViews>
    <workbookView xWindow="4380" yWindow="1245" windowWidth="20040" windowHeight="15075" firstSheet="1" activeTab="4" xr2:uid="{00000000-000D-0000-FFFF-FFFF00000000}"/>
  </bookViews>
  <sheets>
    <sheet name="Rekapitulace stavby" sheetId="1" r:id="rId1"/>
    <sheet name="16 - Zastavení VI" sheetId="2" r:id="rId2"/>
    <sheet name="17 - Zastavení VII" sheetId="3" r:id="rId3"/>
    <sheet name="18 - Zastavení VIII" sheetId="4" r:id="rId4"/>
    <sheet name="25 - Umístění laviček, st..." sheetId="5" r:id="rId5"/>
    <sheet name="26 - Vedlejší náklady" sheetId="6" r:id="rId6"/>
    <sheet name="Seznam figur" sheetId="7" r:id="rId7"/>
  </sheets>
  <definedNames>
    <definedName name="_xlnm._FilterDatabase" localSheetId="1" hidden="1">'16 - Zastavení VI'!$C$130:$K$357</definedName>
    <definedName name="_xlnm._FilterDatabase" localSheetId="2" hidden="1">'17 - Zastavení VII'!$C$131:$K$369</definedName>
    <definedName name="_xlnm._FilterDatabase" localSheetId="3" hidden="1">'18 - Zastavení VIII'!$C$131:$K$369</definedName>
    <definedName name="_xlnm._FilterDatabase" localSheetId="4" hidden="1">'25 - Umístění laviček, st...'!$C$121:$K$156</definedName>
    <definedName name="_xlnm._FilterDatabase" localSheetId="5" hidden="1">'26 - Vedlejší náklady'!$C$125:$K$145</definedName>
    <definedName name="_xlnm.Print_Titles" localSheetId="1">'16 - Zastavení VI'!$130:$130</definedName>
    <definedName name="_xlnm.Print_Titles" localSheetId="2">'17 - Zastavení VII'!$131:$131</definedName>
    <definedName name="_xlnm.Print_Titles" localSheetId="3">'18 - Zastavení VIII'!$131:$131</definedName>
    <definedName name="_xlnm.Print_Titles" localSheetId="4">'25 - Umístění laviček, st...'!$121:$121</definedName>
    <definedName name="_xlnm.Print_Titles" localSheetId="5">'26 - Vedlejší náklady'!$125:$125</definedName>
    <definedName name="_xlnm.Print_Titles" localSheetId="0">'Rekapitulace stavby'!$92:$92</definedName>
    <definedName name="_xlnm.Print_Titles" localSheetId="6">'Seznam figur'!$9:$9</definedName>
    <definedName name="_xlnm.Print_Area" localSheetId="1">'16 - Zastavení VI'!$C$4:$J$76,'16 - Zastavení VI'!$C$82:$J$112,'16 - Zastavení VI'!$C$118:$K$357</definedName>
    <definedName name="_xlnm.Print_Area" localSheetId="2">'17 - Zastavení VII'!$C$4:$J$76,'17 - Zastavení VII'!$C$82:$J$113,'17 - Zastavení VII'!$C$119:$K$369</definedName>
    <definedName name="_xlnm.Print_Area" localSheetId="3">'18 - Zastavení VIII'!$C$4:$J$76,'18 - Zastavení VIII'!$C$82:$J$113,'18 - Zastavení VIII'!$C$119:$K$369</definedName>
    <definedName name="_xlnm.Print_Area" localSheetId="4">'25 - Umístění laviček, st...'!$C$4:$J$76,'25 - Umístění laviček, st...'!$C$82:$J$103,'25 - Umístění laviček, st...'!$C$109:$K$156</definedName>
    <definedName name="_xlnm.Print_Area" localSheetId="5">'26 - Vedlejší náklady'!$C$4:$J$76,'26 - Vedlejší náklady'!$C$82:$J$107,'26 - Vedlejší náklady'!$C$113:$K$145</definedName>
    <definedName name="_xlnm.Print_Area" localSheetId="0">'Rekapitulace stavby'!$D$4:$AO$76,'Rekapitulace stavby'!$C$82:$AQ$100</definedName>
    <definedName name="_xlnm.Print_Area" localSheetId="6">'Seznam figur'!$C$4:$G$572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7" i="7" l="1"/>
  <c r="J37" i="6"/>
  <c r="J36" i="6"/>
  <c r="AY99" i="1"/>
  <c r="J35" i="6"/>
  <c r="AX99" i="1"/>
  <c r="BI145" i="6"/>
  <c r="BH145" i="6"/>
  <c r="BG145" i="6"/>
  <c r="BF145" i="6"/>
  <c r="T145" i="6"/>
  <c r="T144" i="6" s="1"/>
  <c r="R145" i="6"/>
  <c r="R144" i="6"/>
  <c r="P145" i="6"/>
  <c r="P144" i="6"/>
  <c r="BI143" i="6"/>
  <c r="BH143" i="6"/>
  <c r="BG143" i="6"/>
  <c r="BF143" i="6"/>
  <c r="T143" i="6"/>
  <c r="T142" i="6"/>
  <c r="R143" i="6"/>
  <c r="R142" i="6" s="1"/>
  <c r="P143" i="6"/>
  <c r="P142" i="6"/>
  <c r="BI141" i="6"/>
  <c r="BH141" i="6"/>
  <c r="BG141" i="6"/>
  <c r="BF141" i="6"/>
  <c r="T141" i="6"/>
  <c r="T140" i="6" s="1"/>
  <c r="R141" i="6"/>
  <c r="R140" i="6"/>
  <c r="P141" i="6"/>
  <c r="P140" i="6" s="1"/>
  <c r="BI139" i="6"/>
  <c r="BH139" i="6"/>
  <c r="BG139" i="6"/>
  <c r="BF139" i="6"/>
  <c r="T139" i="6"/>
  <c r="T138" i="6" s="1"/>
  <c r="R139" i="6"/>
  <c r="R138" i="6" s="1"/>
  <c r="P139" i="6"/>
  <c r="P138" i="6"/>
  <c r="BI137" i="6"/>
  <c r="BH137" i="6"/>
  <c r="BG137" i="6"/>
  <c r="BF137" i="6"/>
  <c r="T137" i="6"/>
  <c r="T136" i="6"/>
  <c r="R137" i="6"/>
  <c r="R136" i="6"/>
  <c r="P137" i="6"/>
  <c r="P136" i="6" s="1"/>
  <c r="BI135" i="6"/>
  <c r="BH135" i="6"/>
  <c r="BG135" i="6"/>
  <c r="BF135" i="6"/>
  <c r="T135" i="6"/>
  <c r="T134" i="6"/>
  <c r="R135" i="6"/>
  <c r="R134" i="6"/>
  <c r="P135" i="6"/>
  <c r="P134" i="6"/>
  <c r="BI133" i="6"/>
  <c r="BH133" i="6"/>
  <c r="BG133" i="6"/>
  <c r="BF133" i="6"/>
  <c r="T133" i="6"/>
  <c r="T132" i="6" s="1"/>
  <c r="R133" i="6"/>
  <c r="R132" i="6"/>
  <c r="P133" i="6"/>
  <c r="P132" i="6"/>
  <c r="BI131" i="6"/>
  <c r="BH131" i="6"/>
  <c r="BG131" i="6"/>
  <c r="BF131" i="6"/>
  <c r="T131" i="6"/>
  <c r="T130" i="6"/>
  <c r="R131" i="6"/>
  <c r="R130" i="6" s="1"/>
  <c r="P131" i="6"/>
  <c r="P130" i="6"/>
  <c r="BI129" i="6"/>
  <c r="BH129" i="6"/>
  <c r="BG129" i="6"/>
  <c r="BF129" i="6"/>
  <c r="T129" i="6"/>
  <c r="T128" i="6" s="1"/>
  <c r="R129" i="6"/>
  <c r="R128" i="6" s="1"/>
  <c r="R127" i="6" s="1"/>
  <c r="R126" i="6" s="1"/>
  <c r="P129" i="6"/>
  <c r="P128" i="6"/>
  <c r="P127" i="6" s="1"/>
  <c r="P126" i="6" s="1"/>
  <c r="AU99" i="1" s="1"/>
  <c r="J123" i="6"/>
  <c r="J122" i="6"/>
  <c r="F122" i="6"/>
  <c r="F120" i="6"/>
  <c r="E118" i="6"/>
  <c r="J92" i="6"/>
  <c r="J91" i="6"/>
  <c r="F91" i="6"/>
  <c r="F89" i="6"/>
  <c r="E87" i="6"/>
  <c r="J18" i="6"/>
  <c r="E18" i="6"/>
  <c r="F123" i="6" s="1"/>
  <c r="J17" i="6"/>
  <c r="J12" i="6"/>
  <c r="J120" i="6"/>
  <c r="E7" i="6"/>
  <c r="E85" i="6" s="1"/>
  <c r="J37" i="5"/>
  <c r="J36" i="5"/>
  <c r="AY98" i="1"/>
  <c r="J35" i="5"/>
  <c r="AX98" i="1"/>
  <c r="BI156" i="5"/>
  <c r="BH156" i="5"/>
  <c r="BG156" i="5"/>
  <c r="BF156" i="5"/>
  <c r="T156" i="5"/>
  <c r="T155" i="5" s="1"/>
  <c r="R156" i="5"/>
  <c r="R155" i="5" s="1"/>
  <c r="P156" i="5"/>
  <c r="P155" i="5" s="1"/>
  <c r="BI153" i="5"/>
  <c r="BH153" i="5"/>
  <c r="BG153" i="5"/>
  <c r="BF153" i="5"/>
  <c r="T153" i="5"/>
  <c r="R153" i="5"/>
  <c r="P153" i="5"/>
  <c r="BI151" i="5"/>
  <c r="BH151" i="5"/>
  <c r="BG151" i="5"/>
  <c r="BF151" i="5"/>
  <c r="T151" i="5"/>
  <c r="R151" i="5"/>
  <c r="P151" i="5"/>
  <c r="BI149" i="5"/>
  <c r="BH149" i="5"/>
  <c r="BG149" i="5"/>
  <c r="BF149" i="5"/>
  <c r="T149" i="5"/>
  <c r="R149" i="5"/>
  <c r="P149" i="5"/>
  <c r="BI147" i="5"/>
  <c r="BH147" i="5"/>
  <c r="BG147" i="5"/>
  <c r="BF147" i="5"/>
  <c r="T147" i="5"/>
  <c r="R147" i="5"/>
  <c r="P147" i="5"/>
  <c r="BI142" i="5"/>
  <c r="BH142" i="5"/>
  <c r="BG142" i="5"/>
  <c r="BF142" i="5"/>
  <c r="T142" i="5"/>
  <c r="R142" i="5"/>
  <c r="P142" i="5"/>
  <c r="BI139" i="5"/>
  <c r="BH139" i="5"/>
  <c r="BG139" i="5"/>
  <c r="BF139" i="5"/>
  <c r="T139" i="5"/>
  <c r="R139" i="5"/>
  <c r="P139" i="5"/>
  <c r="BI137" i="5"/>
  <c r="BH137" i="5"/>
  <c r="BG137" i="5"/>
  <c r="BF137" i="5"/>
  <c r="T137" i="5"/>
  <c r="R137" i="5"/>
  <c r="P137" i="5"/>
  <c r="BI135" i="5"/>
  <c r="BH135" i="5"/>
  <c r="BG135" i="5"/>
  <c r="BF135" i="5"/>
  <c r="T135" i="5"/>
  <c r="R135" i="5"/>
  <c r="P135" i="5"/>
  <c r="BI130" i="5"/>
  <c r="BH130" i="5"/>
  <c r="BG130" i="5"/>
  <c r="BF130" i="5"/>
  <c r="T130" i="5"/>
  <c r="T129" i="5"/>
  <c r="R130" i="5"/>
  <c r="R129" i="5"/>
  <c r="P130" i="5"/>
  <c r="P129" i="5"/>
  <c r="BI125" i="5"/>
  <c r="BH125" i="5"/>
  <c r="BG125" i="5"/>
  <c r="BF125" i="5"/>
  <c r="T125" i="5"/>
  <c r="T124" i="5" s="1"/>
  <c r="R125" i="5"/>
  <c r="R124" i="5" s="1"/>
  <c r="P125" i="5"/>
  <c r="P124" i="5"/>
  <c r="J119" i="5"/>
  <c r="J118" i="5"/>
  <c r="F118" i="5"/>
  <c r="F116" i="5"/>
  <c r="E114" i="5"/>
  <c r="J92" i="5"/>
  <c r="J91" i="5"/>
  <c r="F91" i="5"/>
  <c r="F89" i="5"/>
  <c r="E87" i="5"/>
  <c r="J18" i="5"/>
  <c r="E18" i="5"/>
  <c r="F119" i="5" s="1"/>
  <c r="J17" i="5"/>
  <c r="J12" i="5"/>
  <c r="J116" i="5" s="1"/>
  <c r="E7" i="5"/>
  <c r="E112" i="5"/>
  <c r="J37" i="4"/>
  <c r="J36" i="4"/>
  <c r="AY97" i="1" s="1"/>
  <c r="J35" i="4"/>
  <c r="AX97" i="1" s="1"/>
  <c r="BI367" i="4"/>
  <c r="BH367" i="4"/>
  <c r="BG367" i="4"/>
  <c r="BF367" i="4"/>
  <c r="T367" i="4"/>
  <c r="R367" i="4"/>
  <c r="P367" i="4"/>
  <c r="BI364" i="4"/>
  <c r="BH364" i="4"/>
  <c r="BG364" i="4"/>
  <c r="BF364" i="4"/>
  <c r="T364" i="4"/>
  <c r="R364" i="4"/>
  <c r="P364" i="4"/>
  <c r="BI359" i="4"/>
  <c r="BH359" i="4"/>
  <c r="BG359" i="4"/>
  <c r="BF359" i="4"/>
  <c r="T359" i="4"/>
  <c r="R359" i="4"/>
  <c r="P359" i="4"/>
  <c r="BI354" i="4"/>
  <c r="BH354" i="4"/>
  <c r="BG354" i="4"/>
  <c r="BF354" i="4"/>
  <c r="T354" i="4"/>
  <c r="R354" i="4"/>
  <c r="P354" i="4"/>
  <c r="BI348" i="4"/>
  <c r="BH348" i="4"/>
  <c r="BG348" i="4"/>
  <c r="BF348" i="4"/>
  <c r="T348" i="4"/>
  <c r="R348" i="4"/>
  <c r="P348" i="4"/>
  <c r="BI342" i="4"/>
  <c r="BH342" i="4"/>
  <c r="BG342" i="4"/>
  <c r="BF342" i="4"/>
  <c r="T342" i="4"/>
  <c r="R342" i="4"/>
  <c r="P342" i="4"/>
  <c r="BI332" i="4"/>
  <c r="BH332" i="4"/>
  <c r="BG332" i="4"/>
  <c r="BF332" i="4"/>
  <c r="T332" i="4"/>
  <c r="R332" i="4"/>
  <c r="P332" i="4"/>
  <c r="BI326" i="4"/>
  <c r="BH326" i="4"/>
  <c r="BG326" i="4"/>
  <c r="BF326" i="4"/>
  <c r="T326" i="4"/>
  <c r="R326" i="4"/>
  <c r="P326" i="4"/>
  <c r="BI323" i="4"/>
  <c r="BH323" i="4"/>
  <c r="BG323" i="4"/>
  <c r="BF323" i="4"/>
  <c r="T323" i="4"/>
  <c r="R323" i="4"/>
  <c r="P323" i="4"/>
  <c r="BI319" i="4"/>
  <c r="BH319" i="4"/>
  <c r="BG319" i="4"/>
  <c r="BF319" i="4"/>
  <c r="T319" i="4"/>
  <c r="R319" i="4"/>
  <c r="P319" i="4"/>
  <c r="BI317" i="4"/>
  <c r="BH317" i="4"/>
  <c r="BG317" i="4"/>
  <c r="BF317" i="4"/>
  <c r="T317" i="4"/>
  <c r="R317" i="4"/>
  <c r="P317" i="4"/>
  <c r="BI315" i="4"/>
  <c r="BH315" i="4"/>
  <c r="BG315" i="4"/>
  <c r="BF315" i="4"/>
  <c r="T315" i="4"/>
  <c r="R315" i="4"/>
  <c r="P315" i="4"/>
  <c r="BI313" i="4"/>
  <c r="BH313" i="4"/>
  <c r="BG313" i="4"/>
  <c r="BF313" i="4"/>
  <c r="T313" i="4"/>
  <c r="R313" i="4"/>
  <c r="P313" i="4"/>
  <c r="BI311" i="4"/>
  <c r="BH311" i="4"/>
  <c r="BG311" i="4"/>
  <c r="BF311" i="4"/>
  <c r="T311" i="4"/>
  <c r="R311" i="4"/>
  <c r="P311" i="4"/>
  <c r="BI309" i="4"/>
  <c r="BH309" i="4"/>
  <c r="BG309" i="4"/>
  <c r="BF309" i="4"/>
  <c r="T309" i="4"/>
  <c r="R309" i="4"/>
  <c r="P309" i="4"/>
  <c r="BI307" i="4"/>
  <c r="BH307" i="4"/>
  <c r="BG307" i="4"/>
  <c r="BF307" i="4"/>
  <c r="T307" i="4"/>
  <c r="R307" i="4"/>
  <c r="P307" i="4"/>
  <c r="BI305" i="4"/>
  <c r="BH305" i="4"/>
  <c r="BG305" i="4"/>
  <c r="BF305" i="4"/>
  <c r="T305" i="4"/>
  <c r="R305" i="4"/>
  <c r="P305" i="4"/>
  <c r="BI302" i="4"/>
  <c r="BH302" i="4"/>
  <c r="BG302" i="4"/>
  <c r="BF302" i="4"/>
  <c r="T302" i="4"/>
  <c r="R302" i="4"/>
  <c r="P302" i="4"/>
  <c r="BI299" i="4"/>
  <c r="BH299" i="4"/>
  <c r="BG299" i="4"/>
  <c r="BF299" i="4"/>
  <c r="T299" i="4"/>
  <c r="R299" i="4"/>
  <c r="P299" i="4"/>
  <c r="BI296" i="4"/>
  <c r="BH296" i="4"/>
  <c r="BG296" i="4"/>
  <c r="BF296" i="4"/>
  <c r="T296" i="4"/>
  <c r="R296" i="4"/>
  <c r="P296" i="4"/>
  <c r="BI293" i="4"/>
  <c r="BH293" i="4"/>
  <c r="BG293" i="4"/>
  <c r="BF293" i="4"/>
  <c r="T293" i="4"/>
  <c r="R293" i="4"/>
  <c r="P293" i="4"/>
  <c r="BI291" i="4"/>
  <c r="BH291" i="4"/>
  <c r="BG291" i="4"/>
  <c r="BF291" i="4"/>
  <c r="T291" i="4"/>
  <c r="R291" i="4"/>
  <c r="P291" i="4"/>
  <c r="BI289" i="4"/>
  <c r="BH289" i="4"/>
  <c r="BG289" i="4"/>
  <c r="BF289" i="4"/>
  <c r="T289" i="4"/>
  <c r="R289" i="4"/>
  <c r="P289" i="4"/>
  <c r="BI287" i="4"/>
  <c r="BH287" i="4"/>
  <c r="BG287" i="4"/>
  <c r="BF287" i="4"/>
  <c r="T287" i="4"/>
  <c r="R287" i="4"/>
  <c r="P287" i="4"/>
  <c r="BI285" i="4"/>
  <c r="BH285" i="4"/>
  <c r="BG285" i="4"/>
  <c r="BF285" i="4"/>
  <c r="T285" i="4"/>
  <c r="R285" i="4"/>
  <c r="P285" i="4"/>
  <c r="BI283" i="4"/>
  <c r="BH283" i="4"/>
  <c r="BG283" i="4"/>
  <c r="BF283" i="4"/>
  <c r="T283" i="4"/>
  <c r="R283" i="4"/>
  <c r="P283" i="4"/>
  <c r="BI280" i="4"/>
  <c r="BH280" i="4"/>
  <c r="BG280" i="4"/>
  <c r="BF280" i="4"/>
  <c r="T280" i="4"/>
  <c r="R280" i="4"/>
  <c r="P280" i="4"/>
  <c r="BI276" i="4"/>
  <c r="BH276" i="4"/>
  <c r="BG276" i="4"/>
  <c r="BF276" i="4"/>
  <c r="T276" i="4"/>
  <c r="R276" i="4"/>
  <c r="P276" i="4"/>
  <c r="BI274" i="4"/>
  <c r="BH274" i="4"/>
  <c r="BG274" i="4"/>
  <c r="BF274" i="4"/>
  <c r="T274" i="4"/>
  <c r="R274" i="4"/>
  <c r="P274" i="4"/>
  <c r="BI272" i="4"/>
  <c r="BH272" i="4"/>
  <c r="BG272" i="4"/>
  <c r="BF272" i="4"/>
  <c r="T272" i="4"/>
  <c r="R272" i="4"/>
  <c r="P272" i="4"/>
  <c r="BI270" i="4"/>
  <c r="BH270" i="4"/>
  <c r="BG270" i="4"/>
  <c r="BF270" i="4"/>
  <c r="T270" i="4"/>
  <c r="R270" i="4"/>
  <c r="P270" i="4"/>
  <c r="BI268" i="4"/>
  <c r="BH268" i="4"/>
  <c r="BG268" i="4"/>
  <c r="BF268" i="4"/>
  <c r="T268" i="4"/>
  <c r="R268" i="4"/>
  <c r="P268" i="4"/>
  <c r="BI266" i="4"/>
  <c r="BH266" i="4"/>
  <c r="BG266" i="4"/>
  <c r="BF266" i="4"/>
  <c r="T266" i="4"/>
  <c r="R266" i="4"/>
  <c r="P266" i="4"/>
  <c r="BI263" i="4"/>
  <c r="BH263" i="4"/>
  <c r="BG263" i="4"/>
  <c r="BF263" i="4"/>
  <c r="T263" i="4"/>
  <c r="R263" i="4"/>
  <c r="P263" i="4"/>
  <c r="BI261" i="4"/>
  <c r="BH261" i="4"/>
  <c r="BG261" i="4"/>
  <c r="BF261" i="4"/>
  <c r="T261" i="4"/>
  <c r="R261" i="4"/>
  <c r="P261" i="4"/>
  <c r="BI259" i="4"/>
  <c r="BH259" i="4"/>
  <c r="BG259" i="4"/>
  <c r="BF259" i="4"/>
  <c r="T259" i="4"/>
  <c r="R259" i="4"/>
  <c r="P259" i="4"/>
  <c r="BI257" i="4"/>
  <c r="BH257" i="4"/>
  <c r="BG257" i="4"/>
  <c r="BF257" i="4"/>
  <c r="T257" i="4"/>
  <c r="R257" i="4"/>
  <c r="P257" i="4"/>
  <c r="BI255" i="4"/>
  <c r="BH255" i="4"/>
  <c r="BG255" i="4"/>
  <c r="BF255" i="4"/>
  <c r="T255" i="4"/>
  <c r="R255" i="4"/>
  <c r="P255" i="4"/>
  <c r="BI251" i="4"/>
  <c r="BH251" i="4"/>
  <c r="BG251" i="4"/>
  <c r="BF251" i="4"/>
  <c r="T251" i="4"/>
  <c r="R251" i="4"/>
  <c r="P251" i="4"/>
  <c r="BI249" i="4"/>
  <c r="BH249" i="4"/>
  <c r="BG249" i="4"/>
  <c r="BF249" i="4"/>
  <c r="T249" i="4"/>
  <c r="R249" i="4"/>
  <c r="P249" i="4"/>
  <c r="BI247" i="4"/>
  <c r="BH247" i="4"/>
  <c r="BG247" i="4"/>
  <c r="BF247" i="4"/>
  <c r="T247" i="4"/>
  <c r="R247" i="4"/>
  <c r="P247" i="4"/>
  <c r="BI245" i="4"/>
  <c r="BH245" i="4"/>
  <c r="BG245" i="4"/>
  <c r="BF245" i="4"/>
  <c r="T245" i="4"/>
  <c r="R245" i="4"/>
  <c r="P245" i="4"/>
  <c r="BI243" i="4"/>
  <c r="BH243" i="4"/>
  <c r="BG243" i="4"/>
  <c r="BF243" i="4"/>
  <c r="T243" i="4"/>
  <c r="R243" i="4"/>
  <c r="P243" i="4"/>
  <c r="BI240" i="4"/>
  <c r="BH240" i="4"/>
  <c r="BG240" i="4"/>
  <c r="BF240" i="4"/>
  <c r="T240" i="4"/>
  <c r="R240" i="4"/>
  <c r="P240" i="4"/>
  <c r="BI237" i="4"/>
  <c r="BH237" i="4"/>
  <c r="BG237" i="4"/>
  <c r="BF237" i="4"/>
  <c r="T237" i="4"/>
  <c r="T236" i="4" s="1"/>
  <c r="R237" i="4"/>
  <c r="R236" i="4"/>
  <c r="P237" i="4"/>
  <c r="P236" i="4" s="1"/>
  <c r="BI235" i="4"/>
  <c r="BH235" i="4"/>
  <c r="BG235" i="4"/>
  <c r="BF235" i="4"/>
  <c r="T235" i="4"/>
  <c r="R235" i="4"/>
  <c r="P235" i="4"/>
  <c r="BI233" i="4"/>
  <c r="BH233" i="4"/>
  <c r="BG233" i="4"/>
  <c r="BF233" i="4"/>
  <c r="T233" i="4"/>
  <c r="R233" i="4"/>
  <c r="P233" i="4"/>
  <c r="BI232" i="4"/>
  <c r="BH232" i="4"/>
  <c r="BG232" i="4"/>
  <c r="BF232" i="4"/>
  <c r="T232" i="4"/>
  <c r="R232" i="4"/>
  <c r="P232" i="4"/>
  <c r="BI231" i="4"/>
  <c r="BH231" i="4"/>
  <c r="BG231" i="4"/>
  <c r="BF231" i="4"/>
  <c r="T231" i="4"/>
  <c r="R231" i="4"/>
  <c r="P231" i="4"/>
  <c r="BI226" i="4"/>
  <c r="BH226" i="4"/>
  <c r="BG226" i="4"/>
  <c r="BF226" i="4"/>
  <c r="T226" i="4"/>
  <c r="R226" i="4"/>
  <c r="P226" i="4"/>
  <c r="BI222" i="4"/>
  <c r="BH222" i="4"/>
  <c r="BG222" i="4"/>
  <c r="BF222" i="4"/>
  <c r="T222" i="4"/>
  <c r="R222" i="4"/>
  <c r="P222" i="4"/>
  <c r="BI218" i="4"/>
  <c r="BH218" i="4"/>
  <c r="BG218" i="4"/>
  <c r="BF218" i="4"/>
  <c r="T218" i="4"/>
  <c r="R218" i="4"/>
  <c r="P218" i="4"/>
  <c r="BI216" i="4"/>
  <c r="BH216" i="4"/>
  <c r="BG216" i="4"/>
  <c r="BF216" i="4"/>
  <c r="T216" i="4"/>
  <c r="R216" i="4"/>
  <c r="P216" i="4"/>
  <c r="BI214" i="4"/>
  <c r="BH214" i="4"/>
  <c r="BG214" i="4"/>
  <c r="BF214" i="4"/>
  <c r="T214" i="4"/>
  <c r="R214" i="4"/>
  <c r="P214" i="4"/>
  <c r="BI212" i="4"/>
  <c r="BH212" i="4"/>
  <c r="BG212" i="4"/>
  <c r="BF212" i="4"/>
  <c r="T212" i="4"/>
  <c r="R212" i="4"/>
  <c r="P212" i="4"/>
  <c r="BI210" i="4"/>
  <c r="BH210" i="4"/>
  <c r="BG210" i="4"/>
  <c r="BF210" i="4"/>
  <c r="T210" i="4"/>
  <c r="R210" i="4"/>
  <c r="P210" i="4"/>
  <c r="BI207" i="4"/>
  <c r="BH207" i="4"/>
  <c r="BG207" i="4"/>
  <c r="BF207" i="4"/>
  <c r="T207" i="4"/>
  <c r="R207" i="4"/>
  <c r="P207" i="4"/>
  <c r="BI206" i="4"/>
  <c r="BH206" i="4"/>
  <c r="BG206" i="4"/>
  <c r="BF206" i="4"/>
  <c r="T206" i="4"/>
  <c r="R206" i="4"/>
  <c r="P206" i="4"/>
  <c r="BI203" i="4"/>
  <c r="BH203" i="4"/>
  <c r="BG203" i="4"/>
  <c r="BF203" i="4"/>
  <c r="T203" i="4"/>
  <c r="R203" i="4"/>
  <c r="P203" i="4"/>
  <c r="BI193" i="4"/>
  <c r="BH193" i="4"/>
  <c r="BG193" i="4"/>
  <c r="BF193" i="4"/>
  <c r="T193" i="4"/>
  <c r="R193" i="4"/>
  <c r="P193" i="4"/>
  <c r="BI184" i="4"/>
  <c r="BH184" i="4"/>
  <c r="BG184" i="4"/>
  <c r="BF184" i="4"/>
  <c r="T184" i="4"/>
  <c r="R184" i="4"/>
  <c r="P184" i="4"/>
  <c r="BI182" i="4"/>
  <c r="BH182" i="4"/>
  <c r="BG182" i="4"/>
  <c r="BF182" i="4"/>
  <c r="T182" i="4"/>
  <c r="R182" i="4"/>
  <c r="P182" i="4"/>
  <c r="BI180" i="4"/>
  <c r="BH180" i="4"/>
  <c r="BG180" i="4"/>
  <c r="BF180" i="4"/>
  <c r="T180" i="4"/>
  <c r="R180" i="4"/>
  <c r="P180" i="4"/>
  <c r="BI176" i="4"/>
  <c r="BH176" i="4"/>
  <c r="BG176" i="4"/>
  <c r="BF176" i="4"/>
  <c r="T176" i="4"/>
  <c r="R176" i="4"/>
  <c r="P176" i="4"/>
  <c r="BI174" i="4"/>
  <c r="BH174" i="4"/>
  <c r="BG174" i="4"/>
  <c r="BF174" i="4"/>
  <c r="T174" i="4"/>
  <c r="R174" i="4"/>
  <c r="P174" i="4"/>
  <c r="BI172" i="4"/>
  <c r="BH172" i="4"/>
  <c r="BG172" i="4"/>
  <c r="BF172" i="4"/>
  <c r="T172" i="4"/>
  <c r="R172" i="4"/>
  <c r="P172" i="4"/>
  <c r="BI168" i="4"/>
  <c r="BH168" i="4"/>
  <c r="BG168" i="4"/>
  <c r="BF168" i="4"/>
  <c r="T168" i="4"/>
  <c r="R168" i="4"/>
  <c r="P168" i="4"/>
  <c r="BI165" i="4"/>
  <c r="BH165" i="4"/>
  <c r="BG165" i="4"/>
  <c r="BF165" i="4"/>
  <c r="T165" i="4"/>
  <c r="R165" i="4"/>
  <c r="P165" i="4"/>
  <c r="BI161" i="4"/>
  <c r="BH161" i="4"/>
  <c r="BG161" i="4"/>
  <c r="BF161" i="4"/>
  <c r="T161" i="4"/>
  <c r="R161" i="4"/>
  <c r="P161" i="4"/>
  <c r="BI158" i="4"/>
  <c r="BH158" i="4"/>
  <c r="BG158" i="4"/>
  <c r="BF158" i="4"/>
  <c r="T158" i="4"/>
  <c r="R158" i="4"/>
  <c r="P158" i="4"/>
  <c r="BI156" i="4"/>
  <c r="BH156" i="4"/>
  <c r="BG156" i="4"/>
  <c r="BF156" i="4"/>
  <c r="T156" i="4"/>
  <c r="R156" i="4"/>
  <c r="P156" i="4"/>
  <c r="BI154" i="4"/>
  <c r="BH154" i="4"/>
  <c r="BG154" i="4"/>
  <c r="BF154" i="4"/>
  <c r="T154" i="4"/>
  <c r="R154" i="4"/>
  <c r="P154" i="4"/>
  <c r="BI152" i="4"/>
  <c r="BH152" i="4"/>
  <c r="BG152" i="4"/>
  <c r="BF152" i="4"/>
  <c r="T152" i="4"/>
  <c r="R152" i="4"/>
  <c r="P152" i="4"/>
  <c r="BI149" i="4"/>
  <c r="BH149" i="4"/>
  <c r="BG149" i="4"/>
  <c r="BF149" i="4"/>
  <c r="T149" i="4"/>
  <c r="R149" i="4"/>
  <c r="P149" i="4"/>
  <c r="BI146" i="4"/>
  <c r="BH146" i="4"/>
  <c r="BG146" i="4"/>
  <c r="BF146" i="4"/>
  <c r="T146" i="4"/>
  <c r="R146" i="4"/>
  <c r="P146" i="4"/>
  <c r="BI145" i="4"/>
  <c r="BH145" i="4"/>
  <c r="BG145" i="4"/>
  <c r="BF145" i="4"/>
  <c r="T145" i="4"/>
  <c r="R145" i="4"/>
  <c r="P145" i="4"/>
  <c r="BI143" i="4"/>
  <c r="BH143" i="4"/>
  <c r="BG143" i="4"/>
  <c r="BF143" i="4"/>
  <c r="T143" i="4"/>
  <c r="R143" i="4"/>
  <c r="P143" i="4"/>
  <c r="BI141" i="4"/>
  <c r="BH141" i="4"/>
  <c r="BG141" i="4"/>
  <c r="BF141" i="4"/>
  <c r="T141" i="4"/>
  <c r="R141" i="4"/>
  <c r="P141" i="4"/>
  <c r="BI138" i="4"/>
  <c r="BH138" i="4"/>
  <c r="BG138" i="4"/>
  <c r="BF138" i="4"/>
  <c r="T138" i="4"/>
  <c r="R138" i="4"/>
  <c r="P138" i="4"/>
  <c r="BI135" i="4"/>
  <c r="BH135" i="4"/>
  <c r="BG135" i="4"/>
  <c r="BF135" i="4"/>
  <c r="T135" i="4"/>
  <c r="R135" i="4"/>
  <c r="P135" i="4"/>
  <c r="J129" i="4"/>
  <c r="J128" i="4"/>
  <c r="F128" i="4"/>
  <c r="F126" i="4"/>
  <c r="E124" i="4"/>
  <c r="J92" i="4"/>
  <c r="J91" i="4"/>
  <c r="F91" i="4"/>
  <c r="F89" i="4"/>
  <c r="E87" i="4"/>
  <c r="J18" i="4"/>
  <c r="E18" i="4"/>
  <c r="F92" i="4"/>
  <c r="J17" i="4"/>
  <c r="J12" i="4"/>
  <c r="J126" i="4"/>
  <c r="E7" i="4"/>
  <c r="E85" i="4" s="1"/>
  <c r="J37" i="3"/>
  <c r="J36" i="3"/>
  <c r="AY96" i="1" s="1"/>
  <c r="J35" i="3"/>
  <c r="AX96" i="1" s="1"/>
  <c r="BI367" i="3"/>
  <c r="BH367" i="3"/>
  <c r="BG367" i="3"/>
  <c r="BF367" i="3"/>
  <c r="T367" i="3"/>
  <c r="R367" i="3"/>
  <c r="P367" i="3"/>
  <c r="BI364" i="3"/>
  <c r="BH364" i="3"/>
  <c r="BG364" i="3"/>
  <c r="BF364" i="3"/>
  <c r="T364" i="3"/>
  <c r="R364" i="3"/>
  <c r="P364" i="3"/>
  <c r="BI359" i="3"/>
  <c r="BH359" i="3"/>
  <c r="BG359" i="3"/>
  <c r="BF359" i="3"/>
  <c r="T359" i="3"/>
  <c r="R359" i="3"/>
  <c r="P359" i="3"/>
  <c r="BI354" i="3"/>
  <c r="BH354" i="3"/>
  <c r="BG354" i="3"/>
  <c r="BF354" i="3"/>
  <c r="T354" i="3"/>
  <c r="R354" i="3"/>
  <c r="P354" i="3"/>
  <c r="BI348" i="3"/>
  <c r="BH348" i="3"/>
  <c r="BG348" i="3"/>
  <c r="BF348" i="3"/>
  <c r="T348" i="3"/>
  <c r="R348" i="3"/>
  <c r="P348" i="3"/>
  <c r="BI342" i="3"/>
  <c r="BH342" i="3"/>
  <c r="BG342" i="3"/>
  <c r="BF342" i="3"/>
  <c r="T342" i="3"/>
  <c r="R342" i="3"/>
  <c r="P342" i="3"/>
  <c r="BI332" i="3"/>
  <c r="BH332" i="3"/>
  <c r="BG332" i="3"/>
  <c r="BF332" i="3"/>
  <c r="T332" i="3"/>
  <c r="R332" i="3"/>
  <c r="P332" i="3"/>
  <c r="BI326" i="3"/>
  <c r="BH326" i="3"/>
  <c r="BG326" i="3"/>
  <c r="BF326" i="3"/>
  <c r="T326" i="3"/>
  <c r="R326" i="3"/>
  <c r="P326" i="3"/>
  <c r="BI323" i="3"/>
  <c r="BH323" i="3"/>
  <c r="BG323" i="3"/>
  <c r="BF323" i="3"/>
  <c r="T323" i="3"/>
  <c r="R323" i="3"/>
  <c r="P323" i="3"/>
  <c r="BI319" i="3"/>
  <c r="BH319" i="3"/>
  <c r="BG319" i="3"/>
  <c r="BF319" i="3"/>
  <c r="T319" i="3"/>
  <c r="R319" i="3"/>
  <c r="P319" i="3"/>
  <c r="BI317" i="3"/>
  <c r="BH317" i="3"/>
  <c r="BG317" i="3"/>
  <c r="BF317" i="3"/>
  <c r="T317" i="3"/>
  <c r="R317" i="3"/>
  <c r="P317" i="3"/>
  <c r="BI315" i="3"/>
  <c r="BH315" i="3"/>
  <c r="BG315" i="3"/>
  <c r="BF315" i="3"/>
  <c r="T315" i="3"/>
  <c r="R315" i="3"/>
  <c r="P315" i="3"/>
  <c r="BI313" i="3"/>
  <c r="BH313" i="3"/>
  <c r="BG313" i="3"/>
  <c r="BF313" i="3"/>
  <c r="T313" i="3"/>
  <c r="R313" i="3"/>
  <c r="P313" i="3"/>
  <c r="BI311" i="3"/>
  <c r="BH311" i="3"/>
  <c r="BG311" i="3"/>
  <c r="BF311" i="3"/>
  <c r="T311" i="3"/>
  <c r="R311" i="3"/>
  <c r="P311" i="3"/>
  <c r="BI309" i="3"/>
  <c r="BH309" i="3"/>
  <c r="BG309" i="3"/>
  <c r="BF309" i="3"/>
  <c r="T309" i="3"/>
  <c r="R309" i="3"/>
  <c r="P309" i="3"/>
  <c r="BI307" i="3"/>
  <c r="BH307" i="3"/>
  <c r="BG307" i="3"/>
  <c r="BF307" i="3"/>
  <c r="T307" i="3"/>
  <c r="R307" i="3"/>
  <c r="P307" i="3"/>
  <c r="BI305" i="3"/>
  <c r="BH305" i="3"/>
  <c r="BG305" i="3"/>
  <c r="BF305" i="3"/>
  <c r="T305" i="3"/>
  <c r="R305" i="3"/>
  <c r="P305" i="3"/>
  <c r="BI302" i="3"/>
  <c r="BH302" i="3"/>
  <c r="BG302" i="3"/>
  <c r="BF302" i="3"/>
  <c r="T302" i="3"/>
  <c r="R302" i="3"/>
  <c r="P302" i="3"/>
  <c r="BI299" i="3"/>
  <c r="BH299" i="3"/>
  <c r="BG299" i="3"/>
  <c r="BF299" i="3"/>
  <c r="T299" i="3"/>
  <c r="R299" i="3"/>
  <c r="P299" i="3"/>
  <c r="BI296" i="3"/>
  <c r="BH296" i="3"/>
  <c r="BG296" i="3"/>
  <c r="BF296" i="3"/>
  <c r="T296" i="3"/>
  <c r="R296" i="3"/>
  <c r="P296" i="3"/>
  <c r="BI293" i="3"/>
  <c r="BH293" i="3"/>
  <c r="BG293" i="3"/>
  <c r="BF293" i="3"/>
  <c r="T293" i="3"/>
  <c r="R293" i="3"/>
  <c r="P293" i="3"/>
  <c r="BI291" i="3"/>
  <c r="BH291" i="3"/>
  <c r="BG291" i="3"/>
  <c r="BF291" i="3"/>
  <c r="T291" i="3"/>
  <c r="R291" i="3"/>
  <c r="P291" i="3"/>
  <c r="BI289" i="3"/>
  <c r="BH289" i="3"/>
  <c r="BG289" i="3"/>
  <c r="BF289" i="3"/>
  <c r="T289" i="3"/>
  <c r="R289" i="3"/>
  <c r="P289" i="3"/>
  <c r="BI287" i="3"/>
  <c r="BH287" i="3"/>
  <c r="BG287" i="3"/>
  <c r="BF287" i="3"/>
  <c r="T287" i="3"/>
  <c r="R287" i="3"/>
  <c r="P287" i="3"/>
  <c r="BI285" i="3"/>
  <c r="BH285" i="3"/>
  <c r="BG285" i="3"/>
  <c r="BF285" i="3"/>
  <c r="T285" i="3"/>
  <c r="R285" i="3"/>
  <c r="P285" i="3"/>
  <c r="BI283" i="3"/>
  <c r="BH283" i="3"/>
  <c r="BG283" i="3"/>
  <c r="BF283" i="3"/>
  <c r="T283" i="3"/>
  <c r="R283" i="3"/>
  <c r="P283" i="3"/>
  <c r="BI280" i="3"/>
  <c r="BH280" i="3"/>
  <c r="BG280" i="3"/>
  <c r="BF280" i="3"/>
  <c r="T280" i="3"/>
  <c r="R280" i="3"/>
  <c r="P280" i="3"/>
  <c r="BI276" i="3"/>
  <c r="BH276" i="3"/>
  <c r="BG276" i="3"/>
  <c r="BF276" i="3"/>
  <c r="T276" i="3"/>
  <c r="R276" i="3"/>
  <c r="P276" i="3"/>
  <c r="BI274" i="3"/>
  <c r="BH274" i="3"/>
  <c r="BG274" i="3"/>
  <c r="BF274" i="3"/>
  <c r="T274" i="3"/>
  <c r="R274" i="3"/>
  <c r="P274" i="3"/>
  <c r="BI272" i="3"/>
  <c r="BH272" i="3"/>
  <c r="BG272" i="3"/>
  <c r="BF272" i="3"/>
  <c r="T272" i="3"/>
  <c r="R272" i="3"/>
  <c r="P272" i="3"/>
  <c r="BI270" i="3"/>
  <c r="BH270" i="3"/>
  <c r="BG270" i="3"/>
  <c r="BF270" i="3"/>
  <c r="T270" i="3"/>
  <c r="R270" i="3"/>
  <c r="P270" i="3"/>
  <c r="BI268" i="3"/>
  <c r="BH268" i="3"/>
  <c r="BG268" i="3"/>
  <c r="BF268" i="3"/>
  <c r="T268" i="3"/>
  <c r="R268" i="3"/>
  <c r="P268" i="3"/>
  <c r="BI266" i="3"/>
  <c r="BH266" i="3"/>
  <c r="BG266" i="3"/>
  <c r="BF266" i="3"/>
  <c r="T266" i="3"/>
  <c r="R266" i="3"/>
  <c r="P266" i="3"/>
  <c r="BI263" i="3"/>
  <c r="BH263" i="3"/>
  <c r="BG263" i="3"/>
  <c r="BF263" i="3"/>
  <c r="T263" i="3"/>
  <c r="R263" i="3"/>
  <c r="P263" i="3"/>
  <c r="BI261" i="3"/>
  <c r="BH261" i="3"/>
  <c r="BG261" i="3"/>
  <c r="BF261" i="3"/>
  <c r="T261" i="3"/>
  <c r="R261" i="3"/>
  <c r="P261" i="3"/>
  <c r="BI259" i="3"/>
  <c r="BH259" i="3"/>
  <c r="BG259" i="3"/>
  <c r="BF259" i="3"/>
  <c r="T259" i="3"/>
  <c r="R259" i="3"/>
  <c r="P259" i="3"/>
  <c r="BI257" i="3"/>
  <c r="BH257" i="3"/>
  <c r="BG257" i="3"/>
  <c r="BF257" i="3"/>
  <c r="T257" i="3"/>
  <c r="R257" i="3"/>
  <c r="P257" i="3"/>
  <c r="BI255" i="3"/>
  <c r="BH255" i="3"/>
  <c r="BG255" i="3"/>
  <c r="BF255" i="3"/>
  <c r="T255" i="3"/>
  <c r="R255" i="3"/>
  <c r="P255" i="3"/>
  <c r="BI251" i="3"/>
  <c r="BH251" i="3"/>
  <c r="BG251" i="3"/>
  <c r="BF251" i="3"/>
  <c r="T251" i="3"/>
  <c r="R251" i="3"/>
  <c r="P251" i="3"/>
  <c r="BI249" i="3"/>
  <c r="BH249" i="3"/>
  <c r="BG249" i="3"/>
  <c r="BF249" i="3"/>
  <c r="T249" i="3"/>
  <c r="R249" i="3"/>
  <c r="P249" i="3"/>
  <c r="BI247" i="3"/>
  <c r="BH247" i="3"/>
  <c r="BG247" i="3"/>
  <c r="BF247" i="3"/>
  <c r="T247" i="3"/>
  <c r="R247" i="3"/>
  <c r="P247" i="3"/>
  <c r="BI245" i="3"/>
  <c r="BH245" i="3"/>
  <c r="BG245" i="3"/>
  <c r="BF245" i="3"/>
  <c r="T245" i="3"/>
  <c r="R245" i="3"/>
  <c r="P245" i="3"/>
  <c r="BI243" i="3"/>
  <c r="BH243" i="3"/>
  <c r="BG243" i="3"/>
  <c r="BF243" i="3"/>
  <c r="T243" i="3"/>
  <c r="R243" i="3"/>
  <c r="P243" i="3"/>
  <c r="BI240" i="3"/>
  <c r="BH240" i="3"/>
  <c r="BG240" i="3"/>
  <c r="BF240" i="3"/>
  <c r="T240" i="3"/>
  <c r="R240" i="3"/>
  <c r="P240" i="3"/>
  <c r="BI237" i="3"/>
  <c r="BH237" i="3"/>
  <c r="BG237" i="3"/>
  <c r="BF237" i="3"/>
  <c r="T237" i="3"/>
  <c r="T236" i="3"/>
  <c r="R237" i="3"/>
  <c r="R236" i="3" s="1"/>
  <c r="P237" i="3"/>
  <c r="P236" i="3"/>
  <c r="BI235" i="3"/>
  <c r="BH235" i="3"/>
  <c r="BG235" i="3"/>
  <c r="BF235" i="3"/>
  <c r="T235" i="3"/>
  <c r="R235" i="3"/>
  <c r="P235" i="3"/>
  <c r="BI233" i="3"/>
  <c r="BH233" i="3"/>
  <c r="BG233" i="3"/>
  <c r="BF233" i="3"/>
  <c r="T233" i="3"/>
  <c r="R233" i="3"/>
  <c r="P233" i="3"/>
  <c r="BI232" i="3"/>
  <c r="BH232" i="3"/>
  <c r="BG232" i="3"/>
  <c r="BF232" i="3"/>
  <c r="T232" i="3"/>
  <c r="R232" i="3"/>
  <c r="P232" i="3"/>
  <c r="BI231" i="3"/>
  <c r="BH231" i="3"/>
  <c r="BG231" i="3"/>
  <c r="BF231" i="3"/>
  <c r="T231" i="3"/>
  <c r="R231" i="3"/>
  <c r="P231" i="3"/>
  <c r="BI226" i="3"/>
  <c r="BH226" i="3"/>
  <c r="BG226" i="3"/>
  <c r="BF226" i="3"/>
  <c r="T226" i="3"/>
  <c r="R226" i="3"/>
  <c r="P226" i="3"/>
  <c r="BI222" i="3"/>
  <c r="BH222" i="3"/>
  <c r="BG222" i="3"/>
  <c r="BF222" i="3"/>
  <c r="T222" i="3"/>
  <c r="R222" i="3"/>
  <c r="P222" i="3"/>
  <c r="BI218" i="3"/>
  <c r="BH218" i="3"/>
  <c r="BG218" i="3"/>
  <c r="BF218" i="3"/>
  <c r="T218" i="3"/>
  <c r="R218" i="3"/>
  <c r="P218" i="3"/>
  <c r="BI216" i="3"/>
  <c r="BH216" i="3"/>
  <c r="BG216" i="3"/>
  <c r="BF216" i="3"/>
  <c r="T216" i="3"/>
  <c r="R216" i="3"/>
  <c r="P216" i="3"/>
  <c r="BI214" i="3"/>
  <c r="BH214" i="3"/>
  <c r="BG214" i="3"/>
  <c r="BF214" i="3"/>
  <c r="T214" i="3"/>
  <c r="R214" i="3"/>
  <c r="P214" i="3"/>
  <c r="BI212" i="3"/>
  <c r="BH212" i="3"/>
  <c r="BG212" i="3"/>
  <c r="BF212" i="3"/>
  <c r="T212" i="3"/>
  <c r="R212" i="3"/>
  <c r="P212" i="3"/>
  <c r="BI210" i="3"/>
  <c r="BH210" i="3"/>
  <c r="BG210" i="3"/>
  <c r="BF210" i="3"/>
  <c r="T210" i="3"/>
  <c r="R210" i="3"/>
  <c r="P210" i="3"/>
  <c r="BI207" i="3"/>
  <c r="BH207" i="3"/>
  <c r="BG207" i="3"/>
  <c r="BF207" i="3"/>
  <c r="T207" i="3"/>
  <c r="R207" i="3"/>
  <c r="P207" i="3"/>
  <c r="BI206" i="3"/>
  <c r="BH206" i="3"/>
  <c r="BG206" i="3"/>
  <c r="BF206" i="3"/>
  <c r="T206" i="3"/>
  <c r="R206" i="3"/>
  <c r="P206" i="3"/>
  <c r="BI203" i="3"/>
  <c r="BH203" i="3"/>
  <c r="BG203" i="3"/>
  <c r="BF203" i="3"/>
  <c r="T203" i="3"/>
  <c r="R203" i="3"/>
  <c r="P203" i="3"/>
  <c r="BI193" i="3"/>
  <c r="BH193" i="3"/>
  <c r="BG193" i="3"/>
  <c r="BF193" i="3"/>
  <c r="T193" i="3"/>
  <c r="R193" i="3"/>
  <c r="P193" i="3"/>
  <c r="BI184" i="3"/>
  <c r="BH184" i="3"/>
  <c r="BG184" i="3"/>
  <c r="BF184" i="3"/>
  <c r="T184" i="3"/>
  <c r="R184" i="3"/>
  <c r="P184" i="3"/>
  <c r="BI182" i="3"/>
  <c r="BH182" i="3"/>
  <c r="BG182" i="3"/>
  <c r="BF182" i="3"/>
  <c r="T182" i="3"/>
  <c r="R182" i="3"/>
  <c r="P182" i="3"/>
  <c r="BI180" i="3"/>
  <c r="BH180" i="3"/>
  <c r="BG180" i="3"/>
  <c r="BF180" i="3"/>
  <c r="T180" i="3"/>
  <c r="R180" i="3"/>
  <c r="P180" i="3"/>
  <c r="BI176" i="3"/>
  <c r="BH176" i="3"/>
  <c r="BG176" i="3"/>
  <c r="BF176" i="3"/>
  <c r="T176" i="3"/>
  <c r="R176" i="3"/>
  <c r="P176" i="3"/>
  <c r="BI174" i="3"/>
  <c r="BH174" i="3"/>
  <c r="BG174" i="3"/>
  <c r="BF174" i="3"/>
  <c r="T174" i="3"/>
  <c r="R174" i="3"/>
  <c r="P174" i="3"/>
  <c r="BI172" i="3"/>
  <c r="BH172" i="3"/>
  <c r="BG172" i="3"/>
  <c r="BF172" i="3"/>
  <c r="T172" i="3"/>
  <c r="R172" i="3"/>
  <c r="P172" i="3"/>
  <c r="BI168" i="3"/>
  <c r="BH168" i="3"/>
  <c r="BG168" i="3"/>
  <c r="BF168" i="3"/>
  <c r="T168" i="3"/>
  <c r="R168" i="3"/>
  <c r="P168" i="3"/>
  <c r="BI165" i="3"/>
  <c r="BH165" i="3"/>
  <c r="BG165" i="3"/>
  <c r="BF165" i="3"/>
  <c r="T165" i="3"/>
  <c r="R165" i="3"/>
  <c r="P165" i="3"/>
  <c r="BI161" i="3"/>
  <c r="BH161" i="3"/>
  <c r="BG161" i="3"/>
  <c r="BF161" i="3"/>
  <c r="T161" i="3"/>
  <c r="R161" i="3"/>
  <c r="P161" i="3"/>
  <c r="BI158" i="3"/>
  <c r="BH158" i="3"/>
  <c r="BG158" i="3"/>
  <c r="BF158" i="3"/>
  <c r="T158" i="3"/>
  <c r="R158" i="3"/>
  <c r="P158" i="3"/>
  <c r="BI156" i="3"/>
  <c r="BH156" i="3"/>
  <c r="BG156" i="3"/>
  <c r="BF156" i="3"/>
  <c r="T156" i="3"/>
  <c r="R156" i="3"/>
  <c r="P156" i="3"/>
  <c r="BI154" i="3"/>
  <c r="BH154" i="3"/>
  <c r="BG154" i="3"/>
  <c r="BF154" i="3"/>
  <c r="T154" i="3"/>
  <c r="R154" i="3"/>
  <c r="P154" i="3"/>
  <c r="BI152" i="3"/>
  <c r="BH152" i="3"/>
  <c r="BG152" i="3"/>
  <c r="BF152" i="3"/>
  <c r="T152" i="3"/>
  <c r="R152" i="3"/>
  <c r="P152" i="3"/>
  <c r="BI149" i="3"/>
  <c r="BH149" i="3"/>
  <c r="BG149" i="3"/>
  <c r="BF149" i="3"/>
  <c r="T149" i="3"/>
  <c r="R149" i="3"/>
  <c r="P149" i="3"/>
  <c r="BI146" i="3"/>
  <c r="BH146" i="3"/>
  <c r="BG146" i="3"/>
  <c r="BF146" i="3"/>
  <c r="T146" i="3"/>
  <c r="R146" i="3"/>
  <c r="P146" i="3"/>
  <c r="BI145" i="3"/>
  <c r="BH145" i="3"/>
  <c r="BG145" i="3"/>
  <c r="BF145" i="3"/>
  <c r="T145" i="3"/>
  <c r="R145" i="3"/>
  <c r="P145" i="3"/>
  <c r="BI143" i="3"/>
  <c r="BH143" i="3"/>
  <c r="BG143" i="3"/>
  <c r="BF143" i="3"/>
  <c r="T143" i="3"/>
  <c r="R143" i="3"/>
  <c r="P143" i="3"/>
  <c r="BI141" i="3"/>
  <c r="BH141" i="3"/>
  <c r="BG141" i="3"/>
  <c r="BF141" i="3"/>
  <c r="T141" i="3"/>
  <c r="R141" i="3"/>
  <c r="P141" i="3"/>
  <c r="BI138" i="3"/>
  <c r="BH138" i="3"/>
  <c r="BG138" i="3"/>
  <c r="BF138" i="3"/>
  <c r="T138" i="3"/>
  <c r="R138" i="3"/>
  <c r="P138" i="3"/>
  <c r="BI135" i="3"/>
  <c r="BH135" i="3"/>
  <c r="BG135" i="3"/>
  <c r="BF135" i="3"/>
  <c r="T135" i="3"/>
  <c r="R135" i="3"/>
  <c r="P135" i="3"/>
  <c r="J129" i="3"/>
  <c r="J128" i="3"/>
  <c r="F128" i="3"/>
  <c r="F126" i="3"/>
  <c r="E124" i="3"/>
  <c r="J92" i="3"/>
  <c r="J91" i="3"/>
  <c r="F91" i="3"/>
  <c r="F89" i="3"/>
  <c r="E87" i="3"/>
  <c r="J18" i="3"/>
  <c r="E18" i="3"/>
  <c r="F129" i="3" s="1"/>
  <c r="J17" i="3"/>
  <c r="J12" i="3"/>
  <c r="J126" i="3"/>
  <c r="E7" i="3"/>
  <c r="E85" i="3"/>
  <c r="J37" i="2"/>
  <c r="J36" i="2"/>
  <c r="AY95" i="1"/>
  <c r="J35" i="2"/>
  <c r="AX95" i="1" s="1"/>
  <c r="BI355" i="2"/>
  <c r="BH355" i="2"/>
  <c r="BG355" i="2"/>
  <c r="BF355" i="2"/>
  <c r="T355" i="2"/>
  <c r="R355" i="2"/>
  <c r="P355" i="2"/>
  <c r="BI352" i="2"/>
  <c r="BH352" i="2"/>
  <c r="BG352" i="2"/>
  <c r="BF352" i="2"/>
  <c r="T352" i="2"/>
  <c r="R352" i="2"/>
  <c r="P352" i="2"/>
  <c r="BI347" i="2"/>
  <c r="BH347" i="2"/>
  <c r="BG347" i="2"/>
  <c r="BF347" i="2"/>
  <c r="T347" i="2"/>
  <c r="R347" i="2"/>
  <c r="P347" i="2"/>
  <c r="BI342" i="2"/>
  <c r="BH342" i="2"/>
  <c r="BG342" i="2"/>
  <c r="BF342" i="2"/>
  <c r="T342" i="2"/>
  <c r="R342" i="2"/>
  <c r="P342" i="2"/>
  <c r="BI336" i="2"/>
  <c r="BH336" i="2"/>
  <c r="BG336" i="2"/>
  <c r="BF336" i="2"/>
  <c r="T336" i="2"/>
  <c r="R336" i="2"/>
  <c r="P336" i="2"/>
  <c r="BI330" i="2"/>
  <c r="BH330" i="2"/>
  <c r="BG330" i="2"/>
  <c r="BF330" i="2"/>
  <c r="T330" i="2"/>
  <c r="R330" i="2"/>
  <c r="P330" i="2"/>
  <c r="BI320" i="2"/>
  <c r="BH320" i="2"/>
  <c r="BG320" i="2"/>
  <c r="BF320" i="2"/>
  <c r="T320" i="2"/>
  <c r="R320" i="2"/>
  <c r="P320" i="2"/>
  <c r="BI314" i="2"/>
  <c r="BH314" i="2"/>
  <c r="BG314" i="2"/>
  <c r="BF314" i="2"/>
  <c r="T314" i="2"/>
  <c r="R314" i="2"/>
  <c r="P314" i="2"/>
  <c r="BI311" i="2"/>
  <c r="BH311" i="2"/>
  <c r="BG311" i="2"/>
  <c r="BF311" i="2"/>
  <c r="T311" i="2"/>
  <c r="R311" i="2"/>
  <c r="P311" i="2"/>
  <c r="BI307" i="2"/>
  <c r="BH307" i="2"/>
  <c r="BG307" i="2"/>
  <c r="BF307" i="2"/>
  <c r="T307" i="2"/>
  <c r="R307" i="2"/>
  <c r="P307" i="2"/>
  <c r="BI305" i="2"/>
  <c r="BH305" i="2"/>
  <c r="BG305" i="2"/>
  <c r="BF305" i="2"/>
  <c r="T305" i="2"/>
  <c r="R305" i="2"/>
  <c r="P305" i="2"/>
  <c r="BI303" i="2"/>
  <c r="BH303" i="2"/>
  <c r="BG303" i="2"/>
  <c r="BF303" i="2"/>
  <c r="T303" i="2"/>
  <c r="R303" i="2"/>
  <c r="P303" i="2"/>
  <c r="BI301" i="2"/>
  <c r="BH301" i="2"/>
  <c r="BG301" i="2"/>
  <c r="BF301" i="2"/>
  <c r="T301" i="2"/>
  <c r="R301" i="2"/>
  <c r="P301" i="2"/>
  <c r="BI299" i="2"/>
  <c r="BH299" i="2"/>
  <c r="BG299" i="2"/>
  <c r="BF299" i="2"/>
  <c r="T299" i="2"/>
  <c r="R299" i="2"/>
  <c r="P299" i="2"/>
  <c r="BI297" i="2"/>
  <c r="BH297" i="2"/>
  <c r="BG297" i="2"/>
  <c r="BF297" i="2"/>
  <c r="T297" i="2"/>
  <c r="R297" i="2"/>
  <c r="P297" i="2"/>
  <c r="BI295" i="2"/>
  <c r="BH295" i="2"/>
  <c r="BG295" i="2"/>
  <c r="BF295" i="2"/>
  <c r="T295" i="2"/>
  <c r="R295" i="2"/>
  <c r="P295" i="2"/>
  <c r="BI293" i="2"/>
  <c r="BH293" i="2"/>
  <c r="BG293" i="2"/>
  <c r="BF293" i="2"/>
  <c r="T293" i="2"/>
  <c r="R293" i="2"/>
  <c r="P293" i="2"/>
  <c r="BI290" i="2"/>
  <c r="BH290" i="2"/>
  <c r="BG290" i="2"/>
  <c r="BF290" i="2"/>
  <c r="T290" i="2"/>
  <c r="R290" i="2"/>
  <c r="P290" i="2"/>
  <c r="BI287" i="2"/>
  <c r="BH287" i="2"/>
  <c r="BG287" i="2"/>
  <c r="BF287" i="2"/>
  <c r="T287" i="2"/>
  <c r="R287" i="2"/>
  <c r="P287" i="2"/>
  <c r="BI284" i="2"/>
  <c r="BH284" i="2"/>
  <c r="BG284" i="2"/>
  <c r="BF284" i="2"/>
  <c r="T284" i="2"/>
  <c r="R284" i="2"/>
  <c r="P284" i="2"/>
  <c r="BI281" i="2"/>
  <c r="BH281" i="2"/>
  <c r="BG281" i="2"/>
  <c r="BF281" i="2"/>
  <c r="T281" i="2"/>
  <c r="R281" i="2"/>
  <c r="P281" i="2"/>
  <c r="BI279" i="2"/>
  <c r="BH279" i="2"/>
  <c r="BG279" i="2"/>
  <c r="BF279" i="2"/>
  <c r="T279" i="2"/>
  <c r="R279" i="2"/>
  <c r="P279" i="2"/>
  <c r="BI277" i="2"/>
  <c r="BH277" i="2"/>
  <c r="BG277" i="2"/>
  <c r="BF277" i="2"/>
  <c r="T277" i="2"/>
  <c r="R277" i="2"/>
  <c r="P277" i="2"/>
  <c r="BI275" i="2"/>
  <c r="BH275" i="2"/>
  <c r="BG275" i="2"/>
  <c r="BF275" i="2"/>
  <c r="T275" i="2"/>
  <c r="R275" i="2"/>
  <c r="P275" i="2"/>
  <c r="BI273" i="2"/>
  <c r="BH273" i="2"/>
  <c r="BG273" i="2"/>
  <c r="BF273" i="2"/>
  <c r="T273" i="2"/>
  <c r="R273" i="2"/>
  <c r="P273" i="2"/>
  <c r="BI271" i="2"/>
  <c r="BH271" i="2"/>
  <c r="BG271" i="2"/>
  <c r="BF271" i="2"/>
  <c r="T271" i="2"/>
  <c r="R271" i="2"/>
  <c r="P271" i="2"/>
  <c r="BI268" i="2"/>
  <c r="BH268" i="2"/>
  <c r="BG268" i="2"/>
  <c r="BF268" i="2"/>
  <c r="T268" i="2"/>
  <c r="R268" i="2"/>
  <c r="P268" i="2"/>
  <c r="BI264" i="2"/>
  <c r="BH264" i="2"/>
  <c r="BG264" i="2"/>
  <c r="BF264" i="2"/>
  <c r="T264" i="2"/>
  <c r="R264" i="2"/>
  <c r="P264" i="2"/>
  <c r="BI262" i="2"/>
  <c r="BH262" i="2"/>
  <c r="BG262" i="2"/>
  <c r="BF262" i="2"/>
  <c r="T262" i="2"/>
  <c r="R262" i="2"/>
  <c r="P262" i="2"/>
  <c r="BI260" i="2"/>
  <c r="BH260" i="2"/>
  <c r="BG260" i="2"/>
  <c r="BF260" i="2"/>
  <c r="T260" i="2"/>
  <c r="R260" i="2"/>
  <c r="P260" i="2"/>
  <c r="BI258" i="2"/>
  <c r="BH258" i="2"/>
  <c r="BG258" i="2"/>
  <c r="BF258" i="2"/>
  <c r="T258" i="2"/>
  <c r="R258" i="2"/>
  <c r="P258" i="2"/>
  <c r="BI256" i="2"/>
  <c r="BH256" i="2"/>
  <c r="BG256" i="2"/>
  <c r="BF256" i="2"/>
  <c r="T256" i="2"/>
  <c r="R256" i="2"/>
  <c r="P256" i="2"/>
  <c r="BI254" i="2"/>
  <c r="BH254" i="2"/>
  <c r="BG254" i="2"/>
  <c r="BF254" i="2"/>
  <c r="T254" i="2"/>
  <c r="R254" i="2"/>
  <c r="P254" i="2"/>
  <c r="BI251" i="2"/>
  <c r="BH251" i="2"/>
  <c r="BG251" i="2"/>
  <c r="BF251" i="2"/>
  <c r="T251" i="2"/>
  <c r="R251" i="2"/>
  <c r="P251" i="2"/>
  <c r="BI249" i="2"/>
  <c r="BH249" i="2"/>
  <c r="BG249" i="2"/>
  <c r="BF249" i="2"/>
  <c r="T249" i="2"/>
  <c r="R249" i="2"/>
  <c r="P249" i="2"/>
  <c r="BI247" i="2"/>
  <c r="BH247" i="2"/>
  <c r="BG247" i="2"/>
  <c r="BF247" i="2"/>
  <c r="T247" i="2"/>
  <c r="R247" i="2"/>
  <c r="P247" i="2"/>
  <c r="BI245" i="2"/>
  <c r="BH245" i="2"/>
  <c r="BG245" i="2"/>
  <c r="BF245" i="2"/>
  <c r="T245" i="2"/>
  <c r="R245" i="2"/>
  <c r="P245" i="2"/>
  <c r="BI243" i="2"/>
  <c r="BH243" i="2"/>
  <c r="BG243" i="2"/>
  <c r="BF243" i="2"/>
  <c r="T243" i="2"/>
  <c r="R243" i="2"/>
  <c r="P243" i="2"/>
  <c r="BI239" i="2"/>
  <c r="BH239" i="2"/>
  <c r="BG239" i="2"/>
  <c r="BF239" i="2"/>
  <c r="T239" i="2"/>
  <c r="R239" i="2"/>
  <c r="P239" i="2"/>
  <c r="BI237" i="2"/>
  <c r="BH237" i="2"/>
  <c r="BG237" i="2"/>
  <c r="BF237" i="2"/>
  <c r="T237" i="2"/>
  <c r="R237" i="2"/>
  <c r="P237" i="2"/>
  <c r="BI235" i="2"/>
  <c r="BH235" i="2"/>
  <c r="BG235" i="2"/>
  <c r="BF235" i="2"/>
  <c r="T235" i="2"/>
  <c r="R235" i="2"/>
  <c r="P235" i="2"/>
  <c r="BI233" i="2"/>
  <c r="BH233" i="2"/>
  <c r="BG233" i="2"/>
  <c r="BF233" i="2"/>
  <c r="T233" i="2"/>
  <c r="R233" i="2"/>
  <c r="P233" i="2"/>
  <c r="BI231" i="2"/>
  <c r="BH231" i="2"/>
  <c r="BG231" i="2"/>
  <c r="BF231" i="2"/>
  <c r="T231" i="2"/>
  <c r="R231" i="2"/>
  <c r="P231" i="2"/>
  <c r="BI228" i="2"/>
  <c r="BH228" i="2"/>
  <c r="BG228" i="2"/>
  <c r="BF228" i="2"/>
  <c r="T228" i="2"/>
  <c r="R228" i="2"/>
  <c r="P228" i="2"/>
  <c r="BI225" i="2"/>
  <c r="BH225" i="2"/>
  <c r="BG225" i="2"/>
  <c r="BF225" i="2"/>
  <c r="T225" i="2"/>
  <c r="T224" i="2"/>
  <c r="R225" i="2"/>
  <c r="R224" i="2" s="1"/>
  <c r="P225" i="2"/>
  <c r="P224" i="2" s="1"/>
  <c r="BI223" i="2"/>
  <c r="BH223" i="2"/>
  <c r="BG223" i="2"/>
  <c r="BF223" i="2"/>
  <c r="T223" i="2"/>
  <c r="R223" i="2"/>
  <c r="P223" i="2"/>
  <c r="BI221" i="2"/>
  <c r="BH221" i="2"/>
  <c r="BG221" i="2"/>
  <c r="BF221" i="2"/>
  <c r="T221" i="2"/>
  <c r="R221" i="2"/>
  <c r="P221" i="2"/>
  <c r="BI220" i="2"/>
  <c r="BH220" i="2"/>
  <c r="BG220" i="2"/>
  <c r="BF220" i="2"/>
  <c r="T220" i="2"/>
  <c r="R220" i="2"/>
  <c r="P220" i="2"/>
  <c r="BI219" i="2"/>
  <c r="BH219" i="2"/>
  <c r="BG219" i="2"/>
  <c r="BF219" i="2"/>
  <c r="T219" i="2"/>
  <c r="R219" i="2"/>
  <c r="P219" i="2"/>
  <c r="BI214" i="2"/>
  <c r="BH214" i="2"/>
  <c r="BG214" i="2"/>
  <c r="BF214" i="2"/>
  <c r="T214" i="2"/>
  <c r="R214" i="2"/>
  <c r="P214" i="2"/>
  <c r="BI210" i="2"/>
  <c r="BH210" i="2"/>
  <c r="BG210" i="2"/>
  <c r="BF210" i="2"/>
  <c r="T210" i="2"/>
  <c r="R210" i="2"/>
  <c r="P210" i="2"/>
  <c r="BI206" i="2"/>
  <c r="BH206" i="2"/>
  <c r="BG206" i="2"/>
  <c r="BF206" i="2"/>
  <c r="T206" i="2"/>
  <c r="R206" i="2"/>
  <c r="P206" i="2"/>
  <c r="BI204" i="2"/>
  <c r="BH204" i="2"/>
  <c r="BG204" i="2"/>
  <c r="BF204" i="2"/>
  <c r="T204" i="2"/>
  <c r="R204" i="2"/>
  <c r="P204" i="2"/>
  <c r="BI202" i="2"/>
  <c r="BH202" i="2"/>
  <c r="BG202" i="2"/>
  <c r="BF202" i="2"/>
  <c r="T202" i="2"/>
  <c r="R202" i="2"/>
  <c r="P202" i="2"/>
  <c r="BI200" i="2"/>
  <c r="BH200" i="2"/>
  <c r="BG200" i="2"/>
  <c r="BF200" i="2"/>
  <c r="T200" i="2"/>
  <c r="R200" i="2"/>
  <c r="P200" i="2"/>
  <c r="BI198" i="2"/>
  <c r="BH198" i="2"/>
  <c r="BG198" i="2"/>
  <c r="BF198" i="2"/>
  <c r="T198" i="2"/>
  <c r="R198" i="2"/>
  <c r="P198" i="2"/>
  <c r="BI195" i="2"/>
  <c r="BH195" i="2"/>
  <c r="BG195" i="2"/>
  <c r="BF195" i="2"/>
  <c r="T195" i="2"/>
  <c r="R195" i="2"/>
  <c r="P195" i="2"/>
  <c r="BI194" i="2"/>
  <c r="BH194" i="2"/>
  <c r="BG194" i="2"/>
  <c r="BF194" i="2"/>
  <c r="T194" i="2"/>
  <c r="R194" i="2"/>
  <c r="P194" i="2"/>
  <c r="BI191" i="2"/>
  <c r="BH191" i="2"/>
  <c r="BG191" i="2"/>
  <c r="BF191" i="2"/>
  <c r="T191" i="2"/>
  <c r="R191" i="2"/>
  <c r="P191" i="2"/>
  <c r="BI180" i="2"/>
  <c r="BH180" i="2"/>
  <c r="BG180" i="2"/>
  <c r="BF180" i="2"/>
  <c r="T180" i="2"/>
  <c r="R180" i="2"/>
  <c r="P180" i="2"/>
  <c r="BI170" i="2"/>
  <c r="BH170" i="2"/>
  <c r="BG170" i="2"/>
  <c r="BF170" i="2"/>
  <c r="T170" i="2"/>
  <c r="R170" i="2"/>
  <c r="P170" i="2"/>
  <c r="BI168" i="2"/>
  <c r="BH168" i="2"/>
  <c r="BG168" i="2"/>
  <c r="BF168" i="2"/>
  <c r="T168" i="2"/>
  <c r="R168" i="2"/>
  <c r="P168" i="2"/>
  <c r="BI166" i="2"/>
  <c r="BH166" i="2"/>
  <c r="BG166" i="2"/>
  <c r="BF166" i="2"/>
  <c r="T166" i="2"/>
  <c r="R166" i="2"/>
  <c r="P166" i="2"/>
  <c r="BI162" i="2"/>
  <c r="BH162" i="2"/>
  <c r="BG162" i="2"/>
  <c r="BF162" i="2"/>
  <c r="T162" i="2"/>
  <c r="R162" i="2"/>
  <c r="P162" i="2"/>
  <c r="BI160" i="2"/>
  <c r="BH160" i="2"/>
  <c r="BG160" i="2"/>
  <c r="BF160" i="2"/>
  <c r="T160" i="2"/>
  <c r="R160" i="2"/>
  <c r="P160" i="2"/>
  <c r="BI158" i="2"/>
  <c r="BH158" i="2"/>
  <c r="BG158" i="2"/>
  <c r="BF158" i="2"/>
  <c r="T158" i="2"/>
  <c r="R158" i="2"/>
  <c r="P158" i="2"/>
  <c r="BI154" i="2"/>
  <c r="BH154" i="2"/>
  <c r="BG154" i="2"/>
  <c r="BF154" i="2"/>
  <c r="T154" i="2"/>
  <c r="R154" i="2"/>
  <c r="P154" i="2"/>
  <c r="BI151" i="2"/>
  <c r="BH151" i="2"/>
  <c r="BG151" i="2"/>
  <c r="BF151" i="2"/>
  <c r="T151" i="2"/>
  <c r="R151" i="2"/>
  <c r="P151" i="2"/>
  <c r="BI147" i="2"/>
  <c r="BH147" i="2"/>
  <c r="BG147" i="2"/>
  <c r="BF147" i="2"/>
  <c r="T147" i="2"/>
  <c r="R147" i="2"/>
  <c r="P147" i="2"/>
  <c r="BI144" i="2"/>
  <c r="BH144" i="2"/>
  <c r="BG144" i="2"/>
  <c r="BF144" i="2"/>
  <c r="T144" i="2"/>
  <c r="R144" i="2"/>
  <c r="P144" i="2"/>
  <c r="BI142" i="2"/>
  <c r="BH142" i="2"/>
  <c r="BG142" i="2"/>
  <c r="BF142" i="2"/>
  <c r="T142" i="2"/>
  <c r="R142" i="2"/>
  <c r="P142" i="2"/>
  <c r="BI140" i="2"/>
  <c r="BH140" i="2"/>
  <c r="BG140" i="2"/>
  <c r="BF140" i="2"/>
  <c r="T140" i="2"/>
  <c r="R140" i="2"/>
  <c r="P140" i="2"/>
  <c r="BI137" i="2"/>
  <c r="BH137" i="2"/>
  <c r="BG137" i="2"/>
  <c r="BF137" i="2"/>
  <c r="T137" i="2"/>
  <c r="R137" i="2"/>
  <c r="P137" i="2"/>
  <c r="BI134" i="2"/>
  <c r="BH134" i="2"/>
  <c r="BG134" i="2"/>
  <c r="BF134" i="2"/>
  <c r="T134" i="2"/>
  <c r="R134" i="2"/>
  <c r="P134" i="2"/>
  <c r="J128" i="2"/>
  <c r="J127" i="2"/>
  <c r="F127" i="2"/>
  <c r="F125" i="2"/>
  <c r="E123" i="2"/>
  <c r="J92" i="2"/>
  <c r="J91" i="2"/>
  <c r="F91" i="2"/>
  <c r="F89" i="2"/>
  <c r="E87" i="2"/>
  <c r="J18" i="2"/>
  <c r="E18" i="2"/>
  <c r="F128" i="2" s="1"/>
  <c r="J17" i="2"/>
  <c r="J12" i="2"/>
  <c r="J125" i="2" s="1"/>
  <c r="E7" i="2"/>
  <c r="E121" i="2"/>
  <c r="L90" i="1"/>
  <c r="AM90" i="1"/>
  <c r="AM89" i="1"/>
  <c r="L89" i="1"/>
  <c r="AM87" i="1"/>
  <c r="L87" i="1"/>
  <c r="L85" i="1"/>
  <c r="L84" i="1"/>
  <c r="BK145" i="6"/>
  <c r="J145" i="6"/>
  <c r="BK143" i="6"/>
  <c r="J143" i="6"/>
  <c r="BK141" i="6"/>
  <c r="J141" i="6"/>
  <c r="BK139" i="6"/>
  <c r="J139" i="6"/>
  <c r="BK137" i="6"/>
  <c r="J137" i="6"/>
  <c r="BK135" i="6"/>
  <c r="J135" i="6"/>
  <c r="J133" i="6"/>
  <c r="J131" i="6"/>
  <c r="BK129" i="6"/>
  <c r="BK156" i="5"/>
  <c r="BK153" i="5"/>
  <c r="J151" i="5"/>
  <c r="BK149" i="5"/>
  <c r="BK147" i="5"/>
  <c r="BK137" i="5"/>
  <c r="J135" i="5"/>
  <c r="BK130" i="5"/>
  <c r="BK364" i="4"/>
  <c r="J359" i="4"/>
  <c r="BK354" i="4"/>
  <c r="BK348" i="4"/>
  <c r="J342" i="4"/>
  <c r="BK332" i="4"/>
  <c r="BK326" i="4"/>
  <c r="J323" i="4"/>
  <c r="BK319" i="4"/>
  <c r="BK317" i="4"/>
  <c r="J315" i="4"/>
  <c r="BK313" i="4"/>
  <c r="J311" i="4"/>
  <c r="BK309" i="4"/>
  <c r="BK307" i="4"/>
  <c r="BK305" i="4"/>
  <c r="J302" i="4"/>
  <c r="J299" i="4"/>
  <c r="BK296" i="4"/>
  <c r="BK293" i="4"/>
  <c r="J291" i="4"/>
  <c r="BK289" i="4"/>
  <c r="J287" i="4"/>
  <c r="J285" i="4"/>
  <c r="BK283" i="4"/>
  <c r="BK280" i="4"/>
  <c r="BK276" i="4"/>
  <c r="BK274" i="4"/>
  <c r="J272" i="4"/>
  <c r="BK270" i="4"/>
  <c r="BK268" i="4"/>
  <c r="J266" i="4"/>
  <c r="J263" i="4"/>
  <c r="BK261" i="4"/>
  <c r="J259" i="4"/>
  <c r="BK257" i="4"/>
  <c r="J255" i="4"/>
  <c r="BK251" i="4"/>
  <c r="J249" i="4"/>
  <c r="J247" i="4"/>
  <c r="BK245" i="4"/>
  <c r="J243" i="4"/>
  <c r="BK240" i="4"/>
  <c r="J237" i="4"/>
  <c r="BK235" i="4"/>
  <c r="BK233" i="4"/>
  <c r="J232" i="4"/>
  <c r="BK231" i="4"/>
  <c r="BK226" i="4"/>
  <c r="BK222" i="4"/>
  <c r="BK218" i="4"/>
  <c r="J216" i="4"/>
  <c r="BK214" i="4"/>
  <c r="J212" i="4"/>
  <c r="BK210" i="4"/>
  <c r="J207" i="4"/>
  <c r="J206" i="4"/>
  <c r="BK203" i="4"/>
  <c r="J193" i="4"/>
  <c r="J184" i="4"/>
  <c r="J182" i="4"/>
  <c r="BK180" i="4"/>
  <c r="BK176" i="4"/>
  <c r="J174" i="4"/>
  <c r="J172" i="4"/>
  <c r="BK168" i="4"/>
  <c r="BK165" i="4"/>
  <c r="J161" i="4"/>
  <c r="J158" i="4"/>
  <c r="BK156" i="4"/>
  <c r="BK154" i="4"/>
  <c r="J152" i="4"/>
  <c r="BK149" i="4"/>
  <c r="J146" i="4"/>
  <c r="J145" i="4"/>
  <c r="BK143" i="4"/>
  <c r="J141" i="4"/>
  <c r="J138" i="4"/>
  <c r="BK135" i="4"/>
  <c r="BK367" i="3"/>
  <c r="J364" i="3"/>
  <c r="BK359" i="3"/>
  <c r="BK354" i="3"/>
  <c r="J348" i="3"/>
  <c r="J342" i="3"/>
  <c r="J332" i="3"/>
  <c r="J326" i="3"/>
  <c r="J323" i="3"/>
  <c r="BK319" i="3"/>
  <c r="J317" i="3"/>
  <c r="BK315" i="3"/>
  <c r="J313" i="3"/>
  <c r="J311" i="3"/>
  <c r="J309" i="3"/>
  <c r="BK307" i="3"/>
  <c r="BK305" i="3"/>
  <c r="J302" i="3"/>
  <c r="BK299" i="3"/>
  <c r="BK296" i="3"/>
  <c r="J293" i="3"/>
  <c r="J291" i="3"/>
  <c r="BK289" i="3"/>
  <c r="J287" i="3"/>
  <c r="BK285" i="3"/>
  <c r="BK283" i="3"/>
  <c r="BK280" i="3"/>
  <c r="J276" i="3"/>
  <c r="BK274" i="3"/>
  <c r="J272" i="3"/>
  <c r="BK270" i="3"/>
  <c r="BK268" i="3"/>
  <c r="BK266" i="3"/>
  <c r="J263" i="3"/>
  <c r="BK261" i="3"/>
  <c r="BK259" i="3"/>
  <c r="BK257" i="3"/>
  <c r="J255" i="3"/>
  <c r="J251" i="3"/>
  <c r="BK249" i="3"/>
  <c r="J247" i="3"/>
  <c r="BK245" i="3"/>
  <c r="BK243" i="3"/>
  <c r="J240" i="3"/>
  <c r="BK237" i="3"/>
  <c r="BK235" i="3"/>
  <c r="BK233" i="3"/>
  <c r="BK232" i="3"/>
  <c r="BK231" i="3"/>
  <c r="J226" i="3"/>
  <c r="J222" i="3"/>
  <c r="BK218" i="3"/>
  <c r="BK216" i="3"/>
  <c r="BK214" i="3"/>
  <c r="J212" i="3"/>
  <c r="BK210" i="3"/>
  <c r="BK207" i="3"/>
  <c r="J207" i="3"/>
  <c r="J206" i="3"/>
  <c r="BK203" i="3"/>
  <c r="BK193" i="3"/>
  <c r="BK184" i="3"/>
  <c r="BK182" i="3"/>
  <c r="J176" i="3"/>
  <c r="BK174" i="3"/>
  <c r="J168" i="3"/>
  <c r="BK161" i="3"/>
  <c r="BK156" i="3"/>
  <c r="BK152" i="3"/>
  <c r="J143" i="3"/>
  <c r="BK135" i="3"/>
  <c r="J352" i="2"/>
  <c r="BK347" i="2"/>
  <c r="BK336" i="2"/>
  <c r="BK330" i="2"/>
  <c r="J320" i="2"/>
  <c r="BK307" i="2"/>
  <c r="J305" i="2"/>
  <c r="J303" i="2"/>
  <c r="BK301" i="2"/>
  <c r="J299" i="2"/>
  <c r="BK297" i="2"/>
  <c r="BK295" i="2"/>
  <c r="J293" i="2"/>
  <c r="BK290" i="2"/>
  <c r="BK287" i="2"/>
  <c r="BK284" i="2"/>
  <c r="BK279" i="2"/>
  <c r="J273" i="2"/>
  <c r="J268" i="2"/>
  <c r="BK258" i="2"/>
  <c r="BK254" i="2"/>
  <c r="J249" i="2"/>
  <c r="BK247" i="2"/>
  <c r="BK245" i="2"/>
  <c r="BK237" i="2"/>
  <c r="J235" i="2"/>
  <c r="J233" i="2"/>
  <c r="J231" i="2"/>
  <c r="J228" i="2"/>
  <c r="BK225" i="2"/>
  <c r="BK223" i="2"/>
  <c r="J221" i="2"/>
  <c r="J214" i="2"/>
  <c r="BK210" i="2"/>
  <c r="BK204" i="2"/>
  <c r="J202" i="2"/>
  <c r="J200" i="2"/>
  <c r="BK198" i="2"/>
  <c r="BK194" i="2"/>
  <c r="J180" i="2"/>
  <c r="J170" i="2"/>
  <c r="J168" i="2"/>
  <c r="BK162" i="2"/>
  <c r="BK158" i="2"/>
  <c r="BK154" i="2"/>
  <c r="BK151" i="2"/>
  <c r="BK147" i="2"/>
  <c r="J144" i="2"/>
  <c r="BK142" i="2"/>
  <c r="BK140" i="2"/>
  <c r="J134" i="2"/>
  <c r="J367" i="3"/>
  <c r="BK364" i="3"/>
  <c r="J359" i="3"/>
  <c r="J354" i="3"/>
  <c r="BK348" i="3"/>
  <c r="BK342" i="3"/>
  <c r="BK332" i="3"/>
  <c r="BK326" i="3"/>
  <c r="BK323" i="3"/>
  <c r="J319" i="3"/>
  <c r="BK317" i="3"/>
  <c r="J315" i="3"/>
  <c r="BK313" i="3"/>
  <c r="BK311" i="3"/>
  <c r="BK309" i="3"/>
  <c r="J307" i="3"/>
  <c r="J305" i="3"/>
  <c r="BK302" i="3"/>
  <c r="J299" i="3"/>
  <c r="J296" i="3"/>
  <c r="BK293" i="3"/>
  <c r="BK291" i="3"/>
  <c r="J289" i="3"/>
  <c r="BK287" i="3"/>
  <c r="J285" i="3"/>
  <c r="J283" i="3"/>
  <c r="J280" i="3"/>
  <c r="BK276" i="3"/>
  <c r="J274" i="3"/>
  <c r="BK272" i="3"/>
  <c r="J270" i="3"/>
  <c r="J268" i="3"/>
  <c r="J266" i="3"/>
  <c r="BK263" i="3"/>
  <c r="J261" i="3"/>
  <c r="J259" i="3"/>
  <c r="J257" i="3"/>
  <c r="BK255" i="3"/>
  <c r="BK251" i="3"/>
  <c r="J249" i="3"/>
  <c r="BK247" i="3"/>
  <c r="J245" i="3"/>
  <c r="J243" i="3"/>
  <c r="BK240" i="3"/>
  <c r="J237" i="3"/>
  <c r="J235" i="3"/>
  <c r="J233" i="3"/>
  <c r="J232" i="3"/>
  <c r="J231" i="3"/>
  <c r="BK226" i="3"/>
  <c r="BK222" i="3"/>
  <c r="J218" i="3"/>
  <c r="J216" i="3"/>
  <c r="J214" i="3"/>
  <c r="BK212" i="3"/>
  <c r="J210" i="3"/>
  <c r="BK355" i="2"/>
  <c r="J355" i="2"/>
  <c r="BK352" i="2"/>
  <c r="J347" i="2"/>
  <c r="J342" i="2"/>
  <c r="J336" i="2"/>
  <c r="J330" i="2"/>
  <c r="J314" i="2"/>
  <c r="BK311" i="2"/>
  <c r="BK305" i="2"/>
  <c r="J301" i="2"/>
  <c r="BK299" i="2"/>
  <c r="J297" i="2"/>
  <c r="BK293" i="2"/>
  <c r="J290" i="2"/>
  <c r="J284" i="2"/>
  <c r="BK281" i="2"/>
  <c r="J279" i="2"/>
  <c r="BK277" i="2"/>
  <c r="BK275" i="2"/>
  <c r="BK273" i="2"/>
  <c r="J271" i="2"/>
  <c r="J264" i="2"/>
  <c r="J262" i="2"/>
  <c r="BK260" i="2"/>
  <c r="J258" i="2"/>
  <c r="J256" i="2"/>
  <c r="J254" i="2"/>
  <c r="BK251" i="2"/>
  <c r="BK249" i="2"/>
  <c r="J247" i="2"/>
  <c r="J245" i="2"/>
  <c r="J243" i="2"/>
  <c r="BK239" i="2"/>
  <c r="J237" i="2"/>
  <c r="BK235" i="2"/>
  <c r="BK233" i="2"/>
  <c r="J223" i="2"/>
  <c r="BK220" i="2"/>
  <c r="BK219" i="2"/>
  <c r="BK206" i="2"/>
  <c r="BK195" i="2"/>
  <c r="BK191" i="2"/>
  <c r="BK180" i="2"/>
  <c r="BK166" i="2"/>
  <c r="BK160" i="2"/>
  <c r="J147" i="2"/>
  <c r="BK144" i="2"/>
  <c r="J140" i="2"/>
  <c r="J137" i="2"/>
  <c r="AS94" i="1"/>
  <c r="BK133" i="6"/>
  <c r="BK131" i="6"/>
  <c r="J129" i="6"/>
  <c r="J156" i="5"/>
  <c r="J153" i="5"/>
  <c r="BK151" i="5"/>
  <c r="J142" i="5"/>
  <c r="J139" i="5"/>
  <c r="BK125" i="5"/>
  <c r="J193" i="3"/>
  <c r="J182" i="3"/>
  <c r="J180" i="3"/>
  <c r="BK172" i="3"/>
  <c r="J165" i="3"/>
  <c r="BK158" i="3"/>
  <c r="J156" i="3"/>
  <c r="BK154" i="3"/>
  <c r="J152" i="3"/>
  <c r="J149" i="3"/>
  <c r="BK146" i="3"/>
  <c r="J145" i="3"/>
  <c r="BK141" i="3"/>
  <c r="J138" i="3"/>
  <c r="J135" i="3"/>
  <c r="J149" i="5"/>
  <c r="J147" i="5"/>
  <c r="BK142" i="5"/>
  <c r="BK139" i="5"/>
  <c r="J137" i="5"/>
  <c r="BK135" i="5"/>
  <c r="J130" i="5"/>
  <c r="J125" i="5"/>
  <c r="BK367" i="4"/>
  <c r="J367" i="4"/>
  <c r="J364" i="4"/>
  <c r="BK359" i="4"/>
  <c r="J354" i="4"/>
  <c r="J348" i="4"/>
  <c r="BK342" i="4"/>
  <c r="J332" i="4"/>
  <c r="J326" i="4"/>
  <c r="BK323" i="4"/>
  <c r="J319" i="4"/>
  <c r="J317" i="4"/>
  <c r="BK315" i="4"/>
  <c r="J313" i="4"/>
  <c r="BK311" i="4"/>
  <c r="J309" i="4"/>
  <c r="J307" i="4"/>
  <c r="J305" i="4"/>
  <c r="BK302" i="4"/>
  <c r="BK299" i="4"/>
  <c r="J296" i="4"/>
  <c r="J293" i="4"/>
  <c r="BK291" i="4"/>
  <c r="J289" i="4"/>
  <c r="BK287" i="4"/>
  <c r="BK285" i="4"/>
  <c r="J283" i="4"/>
  <c r="J280" i="4"/>
  <c r="J276" i="4"/>
  <c r="J274" i="4"/>
  <c r="BK272" i="4"/>
  <c r="J270" i="4"/>
  <c r="J268" i="4"/>
  <c r="BK266" i="4"/>
  <c r="BK263" i="4"/>
  <c r="J261" i="4"/>
  <c r="BK259" i="4"/>
  <c r="J257" i="4"/>
  <c r="BK255" i="4"/>
  <c r="J251" i="4"/>
  <c r="BK249" i="4"/>
  <c r="BK247" i="4"/>
  <c r="J245" i="4"/>
  <c r="BK243" i="4"/>
  <c r="J240" i="4"/>
  <c r="BK237" i="4"/>
  <c r="J235" i="4"/>
  <c r="J233" i="4"/>
  <c r="BK232" i="4"/>
  <c r="J231" i="4"/>
  <c r="J226" i="4"/>
  <c r="J222" i="4"/>
  <c r="J218" i="4"/>
  <c r="BK216" i="4"/>
  <c r="J214" i="4"/>
  <c r="BK212" i="4"/>
  <c r="J210" i="4"/>
  <c r="BK207" i="4"/>
  <c r="BK206" i="4"/>
  <c r="J203" i="4"/>
  <c r="BK193" i="4"/>
  <c r="BK184" i="4"/>
  <c r="BK182" i="4"/>
  <c r="J180" i="4"/>
  <c r="J176" i="4"/>
  <c r="BK174" i="4"/>
  <c r="BK172" i="4"/>
  <c r="J168" i="4"/>
  <c r="J165" i="4"/>
  <c r="BK161" i="4"/>
  <c r="BK158" i="4"/>
  <c r="J156" i="4"/>
  <c r="J154" i="4"/>
  <c r="BK152" i="4"/>
  <c r="J149" i="4"/>
  <c r="BK146" i="4"/>
  <c r="BK145" i="4"/>
  <c r="J143" i="4"/>
  <c r="BK141" i="4"/>
  <c r="BK138" i="4"/>
  <c r="J135" i="4"/>
  <c r="BK206" i="3"/>
  <c r="J203" i="3"/>
  <c r="J184" i="3"/>
  <c r="BK180" i="3"/>
  <c r="BK176" i="3"/>
  <c r="J174" i="3"/>
  <c r="J172" i="3"/>
  <c r="BK168" i="3"/>
  <c r="BK165" i="3"/>
  <c r="J161" i="3"/>
  <c r="J158" i="3"/>
  <c r="J154" i="3"/>
  <c r="BK149" i="3"/>
  <c r="J146" i="3"/>
  <c r="BK145" i="3"/>
  <c r="BK143" i="3"/>
  <c r="J141" i="3"/>
  <c r="BK138" i="3"/>
  <c r="BK342" i="2"/>
  <c r="BK320" i="2"/>
  <c r="BK314" i="2"/>
  <c r="J311" i="2"/>
  <c r="J307" i="2"/>
  <c r="BK303" i="2"/>
  <c r="J295" i="2"/>
  <c r="J287" i="2"/>
  <c r="J281" i="2"/>
  <c r="J277" i="2"/>
  <c r="J275" i="2"/>
  <c r="BK271" i="2"/>
  <c r="BK268" i="2"/>
  <c r="BK264" i="2"/>
  <c r="BK262" i="2"/>
  <c r="J260" i="2"/>
  <c r="BK256" i="2"/>
  <c r="J251" i="2"/>
  <c r="BK243" i="2"/>
  <c r="J239" i="2"/>
  <c r="BK231" i="2"/>
  <c r="BK228" i="2"/>
  <c r="J225" i="2"/>
  <c r="BK221" i="2"/>
  <c r="J220" i="2"/>
  <c r="J219" i="2"/>
  <c r="BK214" i="2"/>
  <c r="J210" i="2"/>
  <c r="J206" i="2"/>
  <c r="J204" i="2"/>
  <c r="BK202" i="2"/>
  <c r="BK200" i="2"/>
  <c r="J198" i="2"/>
  <c r="J195" i="2"/>
  <c r="J194" i="2"/>
  <c r="J191" i="2"/>
  <c r="BK170" i="2"/>
  <c r="BK168" i="2"/>
  <c r="J166" i="2"/>
  <c r="J162" i="2"/>
  <c r="J160" i="2"/>
  <c r="J158" i="2"/>
  <c r="J154" i="2"/>
  <c r="J151" i="2"/>
  <c r="J142" i="2"/>
  <c r="BK137" i="2"/>
  <c r="BK134" i="2"/>
  <c r="T127" i="6" l="1"/>
  <c r="T126" i="6" s="1"/>
  <c r="P133" i="2"/>
  <c r="BK139" i="2"/>
  <c r="J139" i="2"/>
  <c r="J99" i="2" s="1"/>
  <c r="T139" i="2"/>
  <c r="BK153" i="2"/>
  <c r="J153" i="2"/>
  <c r="J101" i="2" s="1"/>
  <c r="T153" i="2"/>
  <c r="T190" i="2"/>
  <c r="R218" i="2"/>
  <c r="BK236" i="2"/>
  <c r="J236" i="2" s="1"/>
  <c r="J107" i="2" s="1"/>
  <c r="R236" i="2"/>
  <c r="P257" i="2"/>
  <c r="P263" i="2"/>
  <c r="BK280" i="2"/>
  <c r="J280" i="2"/>
  <c r="J110" i="2" s="1"/>
  <c r="P280" i="2"/>
  <c r="T280" i="2"/>
  <c r="P294" i="2"/>
  <c r="R294" i="2"/>
  <c r="R148" i="3"/>
  <c r="BK160" i="3"/>
  <c r="J160" i="3"/>
  <c r="J101" i="3" s="1"/>
  <c r="R160" i="3"/>
  <c r="T160" i="3"/>
  <c r="P167" i="3"/>
  <c r="T167" i="3"/>
  <c r="P202" i="3"/>
  <c r="T202" i="3"/>
  <c r="P230" i="3"/>
  <c r="R230" i="3"/>
  <c r="BK239" i="3"/>
  <c r="J239" i="3" s="1"/>
  <c r="J107" i="3" s="1"/>
  <c r="R239" i="3"/>
  <c r="BK248" i="3"/>
  <c r="J248" i="3"/>
  <c r="J108" i="3"/>
  <c r="R248" i="3"/>
  <c r="BK269" i="3"/>
  <c r="J269" i="3"/>
  <c r="J109" i="3" s="1"/>
  <c r="R269" i="3"/>
  <c r="T269" i="3"/>
  <c r="P275" i="3"/>
  <c r="T275" i="3"/>
  <c r="P292" i="3"/>
  <c r="T292" i="3"/>
  <c r="P306" i="3"/>
  <c r="R306" i="3"/>
  <c r="P134" i="4"/>
  <c r="T134" i="4"/>
  <c r="T140" i="4"/>
  <c r="R148" i="4"/>
  <c r="P160" i="4"/>
  <c r="P167" i="4"/>
  <c r="BK202" i="4"/>
  <c r="J202" i="4"/>
  <c r="J103" i="4" s="1"/>
  <c r="R202" i="4"/>
  <c r="R230" i="4"/>
  <c r="P239" i="4"/>
  <c r="T239" i="4"/>
  <c r="T248" i="4"/>
  <c r="R269" i="4"/>
  <c r="P275" i="4"/>
  <c r="BK292" i="4"/>
  <c r="J292" i="4" s="1"/>
  <c r="J111" i="4" s="1"/>
  <c r="R292" i="4"/>
  <c r="R306" i="4"/>
  <c r="R134" i="5"/>
  <c r="BK134" i="4"/>
  <c r="BK140" i="4"/>
  <c r="J140" i="4"/>
  <c r="J99" i="4" s="1"/>
  <c r="R140" i="4"/>
  <c r="P148" i="4"/>
  <c r="BK160" i="4"/>
  <c r="J160" i="4"/>
  <c r="J101" i="4" s="1"/>
  <c r="R160" i="4"/>
  <c r="T160" i="4"/>
  <c r="R167" i="4"/>
  <c r="P202" i="4"/>
  <c r="BK230" i="4"/>
  <c r="J230" i="4"/>
  <c r="J104" i="4" s="1"/>
  <c r="P230" i="4"/>
  <c r="BK248" i="4"/>
  <c r="J248" i="4" s="1"/>
  <c r="J108" i="4" s="1"/>
  <c r="P248" i="4"/>
  <c r="BK269" i="4"/>
  <c r="J269" i="4"/>
  <c r="J109" i="4"/>
  <c r="BK275" i="4"/>
  <c r="J275" i="4"/>
  <c r="J110" i="4"/>
  <c r="T275" i="4"/>
  <c r="BK306" i="4"/>
  <c r="J306" i="4" s="1"/>
  <c r="J112" i="4" s="1"/>
  <c r="P306" i="4"/>
  <c r="P134" i="5"/>
  <c r="BK141" i="5"/>
  <c r="J141" i="5" s="1"/>
  <c r="J101" i="5" s="1"/>
  <c r="R141" i="5"/>
  <c r="T133" i="2"/>
  <c r="R139" i="2"/>
  <c r="P146" i="2"/>
  <c r="T146" i="2"/>
  <c r="R153" i="2"/>
  <c r="P190" i="2"/>
  <c r="BK218" i="2"/>
  <c r="J218" i="2"/>
  <c r="J103" i="2" s="1"/>
  <c r="P218" i="2"/>
  <c r="BK227" i="2"/>
  <c r="J227" i="2" s="1"/>
  <c r="J106" i="2" s="1"/>
  <c r="R227" i="2"/>
  <c r="P236" i="2"/>
  <c r="BK257" i="2"/>
  <c r="J257" i="2" s="1"/>
  <c r="J108" i="2" s="1"/>
  <c r="R257" i="2"/>
  <c r="T257" i="2"/>
  <c r="T263" i="2"/>
  <c r="BK133" i="2"/>
  <c r="J133" i="2"/>
  <c r="J98" i="2" s="1"/>
  <c r="R133" i="2"/>
  <c r="P139" i="2"/>
  <c r="BK146" i="2"/>
  <c r="J146" i="2"/>
  <c r="J100" i="2" s="1"/>
  <c r="R146" i="2"/>
  <c r="P153" i="2"/>
  <c r="BK190" i="2"/>
  <c r="J190" i="2" s="1"/>
  <c r="J102" i="2" s="1"/>
  <c r="R190" i="2"/>
  <c r="T218" i="2"/>
  <c r="P227" i="2"/>
  <c r="P226" i="2" s="1"/>
  <c r="T227" i="2"/>
  <c r="T236" i="2"/>
  <c r="BK263" i="2"/>
  <c r="J263" i="2"/>
  <c r="J109" i="2"/>
  <c r="R263" i="2"/>
  <c r="R280" i="2"/>
  <c r="BK294" i="2"/>
  <c r="J294" i="2"/>
  <c r="J111" i="2" s="1"/>
  <c r="T294" i="2"/>
  <c r="BK134" i="3"/>
  <c r="J134" i="3" s="1"/>
  <c r="J98" i="3" s="1"/>
  <c r="P134" i="3"/>
  <c r="R134" i="3"/>
  <c r="T134" i="3"/>
  <c r="BK140" i="3"/>
  <c r="J140" i="3" s="1"/>
  <c r="J99" i="3" s="1"/>
  <c r="P140" i="3"/>
  <c r="R140" i="3"/>
  <c r="T140" i="3"/>
  <c r="BK148" i="3"/>
  <c r="J148" i="3" s="1"/>
  <c r="J100" i="3" s="1"/>
  <c r="P148" i="3"/>
  <c r="T148" i="3"/>
  <c r="P160" i="3"/>
  <c r="BK167" i="3"/>
  <c r="J167" i="3" s="1"/>
  <c r="J102" i="3" s="1"/>
  <c r="R167" i="3"/>
  <c r="BK202" i="3"/>
  <c r="J202" i="3"/>
  <c r="J103" i="3" s="1"/>
  <c r="R202" i="3"/>
  <c r="BK230" i="3"/>
  <c r="J230" i="3" s="1"/>
  <c r="J104" i="3" s="1"/>
  <c r="T230" i="3"/>
  <c r="P239" i="3"/>
  <c r="T239" i="3"/>
  <c r="P248" i="3"/>
  <c r="T248" i="3"/>
  <c r="P269" i="3"/>
  <c r="BK275" i="3"/>
  <c r="J275" i="3" s="1"/>
  <c r="J110" i="3" s="1"/>
  <c r="R275" i="3"/>
  <c r="BK292" i="3"/>
  <c r="J292" i="3"/>
  <c r="J111" i="3"/>
  <c r="R292" i="3"/>
  <c r="BK306" i="3"/>
  <c r="J306" i="3"/>
  <c r="J112" i="3"/>
  <c r="T306" i="3"/>
  <c r="R134" i="4"/>
  <c r="R133" i="4" s="1"/>
  <c r="P140" i="4"/>
  <c r="BK148" i="4"/>
  <c r="J148" i="4" s="1"/>
  <c r="J100" i="4" s="1"/>
  <c r="T148" i="4"/>
  <c r="BK167" i="4"/>
  <c r="J167" i="4" s="1"/>
  <c r="J102" i="4" s="1"/>
  <c r="T167" i="4"/>
  <c r="T202" i="4"/>
  <c r="T230" i="4"/>
  <c r="BK239" i="4"/>
  <c r="J239" i="4" s="1"/>
  <c r="J107" i="4" s="1"/>
  <c r="R239" i="4"/>
  <c r="R248" i="4"/>
  <c r="P269" i="4"/>
  <c r="T269" i="4"/>
  <c r="R275" i="4"/>
  <c r="P292" i="4"/>
  <c r="T292" i="4"/>
  <c r="T306" i="4"/>
  <c r="BK134" i="5"/>
  <c r="J134" i="5" s="1"/>
  <c r="J100" i="5" s="1"/>
  <c r="T134" i="5"/>
  <c r="P141" i="5"/>
  <c r="P123" i="5" s="1"/>
  <c r="P122" i="5" s="1"/>
  <c r="AU98" i="1" s="1"/>
  <c r="T141" i="5"/>
  <c r="F92" i="2"/>
  <c r="BE134" i="2"/>
  <c r="BE144" i="2"/>
  <c r="BE160" i="2"/>
  <c r="BE166" i="2"/>
  <c r="BE200" i="2"/>
  <c r="BE204" i="2"/>
  <c r="BE214" i="2"/>
  <c r="BE220" i="2"/>
  <c r="BE221" i="2"/>
  <c r="BE228" i="2"/>
  <c r="BE237" i="2"/>
  <c r="BE251" i="2"/>
  <c r="BE254" i="2"/>
  <c r="BE256" i="2"/>
  <c r="BE260" i="2"/>
  <c r="BE275" i="2"/>
  <c r="BE281" i="2"/>
  <c r="BE290" i="2"/>
  <c r="BE301" i="2"/>
  <c r="BE305" i="2"/>
  <c r="J89" i="3"/>
  <c r="F92" i="3"/>
  <c r="E122" i="3"/>
  <c r="BE141" i="3"/>
  <c r="BE143" i="3"/>
  <c r="BE156" i="3"/>
  <c r="BE158" i="3"/>
  <c r="BE172" i="3"/>
  <c r="BE174" i="3"/>
  <c r="BK236" i="3"/>
  <c r="J236" i="3"/>
  <c r="J105" i="3" s="1"/>
  <c r="J89" i="4"/>
  <c r="E122" i="4"/>
  <c r="F129" i="4"/>
  <c r="BE143" i="4"/>
  <c r="BE145" i="4"/>
  <c r="BE146" i="4"/>
  <c r="BE149" i="4"/>
  <c r="BE156" i="4"/>
  <c r="BE165" i="4"/>
  <c r="BE172" i="4"/>
  <c r="BE176" i="4"/>
  <c r="BE182" i="4"/>
  <c r="BE184" i="4"/>
  <c r="BE210" i="4"/>
  <c r="BE214" i="4"/>
  <c r="BE226" i="4"/>
  <c r="BE237" i="4"/>
  <c r="BE240" i="4"/>
  <c r="BE245" i="4"/>
  <c r="BE251" i="4"/>
  <c r="BE257" i="4"/>
  <c r="BE261" i="4"/>
  <c r="BE263" i="4"/>
  <c r="BE268" i="4"/>
  <c r="BE270" i="4"/>
  <c r="BE274" i="4"/>
  <c r="BE283" i="4"/>
  <c r="BE289" i="4"/>
  <c r="BE291" i="4"/>
  <c r="BE296" i="4"/>
  <c r="BE299" i="4"/>
  <c r="BE305" i="4"/>
  <c r="BE309" i="4"/>
  <c r="BE313" i="4"/>
  <c r="BE317" i="4"/>
  <c r="BE326" i="4"/>
  <c r="BE332" i="4"/>
  <c r="BE354" i="4"/>
  <c r="BE359" i="4"/>
  <c r="BE364" i="4"/>
  <c r="BE367" i="4"/>
  <c r="BE130" i="5"/>
  <c r="BE139" i="5"/>
  <c r="BE156" i="5"/>
  <c r="BK124" i="5"/>
  <c r="J124" i="5" s="1"/>
  <c r="J98" i="5" s="1"/>
  <c r="BE135" i="3"/>
  <c r="BE145" i="3"/>
  <c r="BE149" i="3"/>
  <c r="BE152" i="3"/>
  <c r="BE165" i="3"/>
  <c r="BE168" i="3"/>
  <c r="BE180" i="3"/>
  <c r="BE184" i="3"/>
  <c r="BE193" i="3"/>
  <c r="BE206" i="3"/>
  <c r="BK236" i="4"/>
  <c r="J236" i="4"/>
  <c r="J105" i="4" s="1"/>
  <c r="J89" i="5"/>
  <c r="F92" i="5"/>
  <c r="BE137" i="5"/>
  <c r="BE149" i="5"/>
  <c r="BE151" i="5"/>
  <c r="BE153" i="5"/>
  <c r="J89" i="6"/>
  <c r="F92" i="6"/>
  <c r="E116" i="6"/>
  <c r="BE143" i="6"/>
  <c r="E85" i="2"/>
  <c r="J89" i="2"/>
  <c r="BE137" i="2"/>
  <c r="BE140" i="2"/>
  <c r="BE151" i="2"/>
  <c r="BE158" i="2"/>
  <c r="BE170" i="2"/>
  <c r="BE198" i="2"/>
  <c r="BE206" i="2"/>
  <c r="BE210" i="2"/>
  <c r="BE225" i="2"/>
  <c r="BE231" i="2"/>
  <c r="BE233" i="2"/>
  <c r="BE245" i="2"/>
  <c r="BE262" i="2"/>
  <c r="BE264" i="2"/>
  <c r="BE268" i="2"/>
  <c r="BE273" i="2"/>
  <c r="BE284" i="2"/>
  <c r="BE297" i="2"/>
  <c r="BE307" i="2"/>
  <c r="BE320" i="2"/>
  <c r="BE336" i="2"/>
  <c r="BE347" i="2"/>
  <c r="BE352" i="2"/>
  <c r="BE355" i="2"/>
  <c r="BE210" i="3"/>
  <c r="BE214" i="3"/>
  <c r="BE218" i="3"/>
  <c r="BE222" i="3"/>
  <c r="BE226" i="3"/>
  <c r="BE235" i="3"/>
  <c r="BE240" i="3"/>
  <c r="BE245" i="3"/>
  <c r="BE247" i="3"/>
  <c r="BE249" i="3"/>
  <c r="BE251" i="3"/>
  <c r="BE259" i="3"/>
  <c r="BE261" i="3"/>
  <c r="BE274" i="3"/>
  <c r="BE285" i="3"/>
  <c r="BE289" i="3"/>
  <c r="BE299" i="3"/>
  <c r="BE302" i="3"/>
  <c r="BE307" i="3"/>
  <c r="BE309" i="3"/>
  <c r="BE315" i="3"/>
  <c r="BE323" i="3"/>
  <c r="BE326" i="3"/>
  <c r="BE342" i="3"/>
  <c r="BE364" i="3"/>
  <c r="BE367" i="3"/>
  <c r="BE142" i="2"/>
  <c r="BE147" i="2"/>
  <c r="BE154" i="2"/>
  <c r="BE162" i="2"/>
  <c r="BE168" i="2"/>
  <c r="BE180" i="2"/>
  <c r="BE191" i="2"/>
  <c r="BE194" i="2"/>
  <c r="BE195" i="2"/>
  <c r="BE202" i="2"/>
  <c r="BE219" i="2"/>
  <c r="BE223" i="2"/>
  <c r="BE235" i="2"/>
  <c r="BE239" i="2"/>
  <c r="BE243" i="2"/>
  <c r="BE247" i="2"/>
  <c r="BE249" i="2"/>
  <c r="BE258" i="2"/>
  <c r="BE271" i="2"/>
  <c r="BE277" i="2"/>
  <c r="BE279" i="2"/>
  <c r="BE287" i="2"/>
  <c r="BE293" i="2"/>
  <c r="BE295" i="2"/>
  <c r="BE299" i="2"/>
  <c r="BE303" i="2"/>
  <c r="BE311" i="2"/>
  <c r="BE314" i="2"/>
  <c r="BE330" i="2"/>
  <c r="BE342" i="2"/>
  <c r="BK224" i="2"/>
  <c r="J224" i="2" s="1"/>
  <c r="J104" i="2" s="1"/>
  <c r="BE138" i="3"/>
  <c r="BE146" i="3"/>
  <c r="BE154" i="3"/>
  <c r="BE161" i="3"/>
  <c r="BE176" i="3"/>
  <c r="BE182" i="3"/>
  <c r="BE203" i="3"/>
  <c r="BE207" i="3"/>
  <c r="BE212" i="3"/>
  <c r="BE216" i="3"/>
  <c r="BE231" i="3"/>
  <c r="BE232" i="3"/>
  <c r="BE233" i="3"/>
  <c r="BE237" i="3"/>
  <c r="BE243" i="3"/>
  <c r="BE255" i="3"/>
  <c r="BE257" i="3"/>
  <c r="BE263" i="3"/>
  <c r="BE266" i="3"/>
  <c r="BE268" i="3"/>
  <c r="BE270" i="3"/>
  <c r="BE272" i="3"/>
  <c r="BE276" i="3"/>
  <c r="BE280" i="3"/>
  <c r="BE283" i="3"/>
  <c r="BE287" i="3"/>
  <c r="BE291" i="3"/>
  <c r="BE293" i="3"/>
  <c r="BE296" i="3"/>
  <c r="BE305" i="3"/>
  <c r="BE311" i="3"/>
  <c r="BE313" i="3"/>
  <c r="BE317" i="3"/>
  <c r="BE319" i="3"/>
  <c r="BE332" i="3"/>
  <c r="BE348" i="3"/>
  <c r="BE354" i="3"/>
  <c r="BE359" i="3"/>
  <c r="BE135" i="4"/>
  <c r="BE138" i="4"/>
  <c r="BE141" i="4"/>
  <c r="BE152" i="4"/>
  <c r="BE154" i="4"/>
  <c r="BE158" i="4"/>
  <c r="BE161" i="4"/>
  <c r="BE168" i="4"/>
  <c r="BE174" i="4"/>
  <c r="BE180" i="4"/>
  <c r="BE193" i="4"/>
  <c r="BE203" i="4"/>
  <c r="BE206" i="4"/>
  <c r="BE207" i="4"/>
  <c r="BE212" i="4"/>
  <c r="BE216" i="4"/>
  <c r="BE218" i="4"/>
  <c r="BE222" i="4"/>
  <c r="BE231" i="4"/>
  <c r="BE232" i="4"/>
  <c r="BE233" i="4"/>
  <c r="BE235" i="4"/>
  <c r="BE243" i="4"/>
  <c r="BE247" i="4"/>
  <c r="BE249" i="4"/>
  <c r="BE255" i="4"/>
  <c r="BE259" i="4"/>
  <c r="BE266" i="4"/>
  <c r="BE272" i="4"/>
  <c r="BE276" i="4"/>
  <c r="BE280" i="4"/>
  <c r="BE285" i="4"/>
  <c r="BE287" i="4"/>
  <c r="BE293" i="4"/>
  <c r="BE302" i="4"/>
  <c r="BE307" i="4"/>
  <c r="BE311" i="4"/>
  <c r="BE315" i="4"/>
  <c r="BE319" i="4"/>
  <c r="BE323" i="4"/>
  <c r="BE342" i="4"/>
  <c r="BE348" i="4"/>
  <c r="E85" i="5"/>
  <c r="BE125" i="5"/>
  <c r="BE135" i="5"/>
  <c r="BE142" i="5"/>
  <c r="BE147" i="5"/>
  <c r="BK129" i="5"/>
  <c r="J129" i="5" s="1"/>
  <c r="J99" i="5" s="1"/>
  <c r="BK155" i="5"/>
  <c r="J155" i="5"/>
  <c r="J102" i="5"/>
  <c r="BE129" i="6"/>
  <c r="BE131" i="6"/>
  <c r="BE133" i="6"/>
  <c r="BE135" i="6"/>
  <c r="BE137" i="6"/>
  <c r="BE139" i="6"/>
  <c r="BE141" i="6"/>
  <c r="BE145" i="6"/>
  <c r="BK128" i="6"/>
  <c r="J128" i="6" s="1"/>
  <c r="J98" i="6" s="1"/>
  <c r="BK130" i="6"/>
  <c r="J130" i="6" s="1"/>
  <c r="J99" i="6" s="1"/>
  <c r="BK132" i="6"/>
  <c r="J132" i="6" s="1"/>
  <c r="J100" i="6" s="1"/>
  <c r="BK134" i="6"/>
  <c r="J134" i="6"/>
  <c r="J101" i="6" s="1"/>
  <c r="BK136" i="6"/>
  <c r="J136" i="6" s="1"/>
  <c r="J102" i="6" s="1"/>
  <c r="BK138" i="6"/>
  <c r="J138" i="6" s="1"/>
  <c r="J103" i="6" s="1"/>
  <c r="BK140" i="6"/>
  <c r="J140" i="6" s="1"/>
  <c r="J104" i="6" s="1"/>
  <c r="BK142" i="6"/>
  <c r="J142" i="6"/>
  <c r="J105" i="6" s="1"/>
  <c r="BK144" i="6"/>
  <c r="J144" i="6" s="1"/>
  <c r="J106" i="6" s="1"/>
  <c r="F37" i="2"/>
  <c r="BD95" i="1" s="1"/>
  <c r="J34" i="4"/>
  <c r="AW97" i="1"/>
  <c r="F36" i="2"/>
  <c r="BC95" i="1"/>
  <c r="F36" i="3"/>
  <c r="BC96" i="1" s="1"/>
  <c r="J34" i="5"/>
  <c r="AW98" i="1" s="1"/>
  <c r="F37" i="4"/>
  <c r="BD97" i="1" s="1"/>
  <c r="F36" i="5"/>
  <c r="BC98" i="1" s="1"/>
  <c r="F34" i="2"/>
  <c r="BA95" i="1"/>
  <c r="F34" i="3"/>
  <c r="BA96" i="1"/>
  <c r="J34" i="3"/>
  <c r="AW96" i="1" s="1"/>
  <c r="F37" i="5"/>
  <c r="BD98" i="1" s="1"/>
  <c r="F34" i="6"/>
  <c r="BA99" i="1" s="1"/>
  <c r="F36" i="6"/>
  <c r="BC99" i="1" s="1"/>
  <c r="F35" i="4"/>
  <c r="BB97" i="1"/>
  <c r="F35" i="5"/>
  <c r="BB98" i="1" s="1"/>
  <c r="F34" i="5"/>
  <c r="BA98" i="1" s="1"/>
  <c r="J34" i="2"/>
  <c r="AW95" i="1"/>
  <c r="F35" i="2"/>
  <c r="BB95" i="1" s="1"/>
  <c r="F37" i="3"/>
  <c r="BD96" i="1" s="1"/>
  <c r="F36" i="4"/>
  <c r="BC97" i="1"/>
  <c r="J34" i="6"/>
  <c r="AW99" i="1"/>
  <c r="F37" i="6"/>
  <c r="BD99" i="1" s="1"/>
  <c r="F35" i="3"/>
  <c r="BB96" i="1"/>
  <c r="F34" i="4"/>
  <c r="BA97" i="1" s="1"/>
  <c r="F35" i="6"/>
  <c r="BB99" i="1" s="1"/>
  <c r="T123" i="5" l="1"/>
  <c r="T122" i="5" s="1"/>
  <c r="R123" i="5"/>
  <c r="R122" i="5" s="1"/>
  <c r="R238" i="4"/>
  <c r="R132" i="4" s="1"/>
  <c r="P133" i="3"/>
  <c r="BK133" i="4"/>
  <c r="P238" i="4"/>
  <c r="P133" i="4"/>
  <c r="P132" i="4"/>
  <c r="AU97" i="1"/>
  <c r="R238" i="3"/>
  <c r="T226" i="2"/>
  <c r="R226" i="2"/>
  <c r="R131" i="2" s="1"/>
  <c r="T132" i="2"/>
  <c r="T131" i="2" s="1"/>
  <c r="T238" i="4"/>
  <c r="T238" i="3"/>
  <c r="R133" i="3"/>
  <c r="R132" i="3" s="1"/>
  <c r="T133" i="4"/>
  <c r="T132" i="4"/>
  <c r="P132" i="2"/>
  <c r="P131" i="2" s="1"/>
  <c r="AU95" i="1" s="1"/>
  <c r="P238" i="3"/>
  <c r="T133" i="3"/>
  <c r="T132" i="3" s="1"/>
  <c r="R132" i="2"/>
  <c r="BK132" i="2"/>
  <c r="J132" i="2" s="1"/>
  <c r="J97" i="2" s="1"/>
  <c r="BK226" i="2"/>
  <c r="J226" i="2"/>
  <c r="J105" i="2" s="1"/>
  <c r="BK238" i="3"/>
  <c r="J238" i="3"/>
  <c r="J106" i="3" s="1"/>
  <c r="J134" i="4"/>
  <c r="J98" i="4" s="1"/>
  <c r="BK238" i="4"/>
  <c r="J238" i="4"/>
  <c r="J106" i="4" s="1"/>
  <c r="BK123" i="5"/>
  <c r="J123" i="5" s="1"/>
  <c r="J97" i="5" s="1"/>
  <c r="BK133" i="3"/>
  <c r="J133" i="3"/>
  <c r="J97" i="3"/>
  <c r="BK127" i="6"/>
  <c r="J127" i="6" s="1"/>
  <c r="J97" i="6" s="1"/>
  <c r="J33" i="4"/>
  <c r="AV97" i="1" s="1"/>
  <c r="AT97" i="1" s="1"/>
  <c r="F33" i="5"/>
  <c r="AZ98" i="1" s="1"/>
  <c r="BD94" i="1"/>
  <c r="W33" i="1" s="1"/>
  <c r="BB94" i="1"/>
  <c r="W31" i="1" s="1"/>
  <c r="F33" i="3"/>
  <c r="AZ96" i="1" s="1"/>
  <c r="F33" i="4"/>
  <c r="AZ97" i="1"/>
  <c r="BA94" i="1"/>
  <c r="W30" i="1" s="1"/>
  <c r="J33" i="5"/>
  <c r="AV98" i="1" s="1"/>
  <c r="AT98" i="1" s="1"/>
  <c r="J33" i="6"/>
  <c r="AV99" i="1" s="1"/>
  <c r="AT99" i="1" s="1"/>
  <c r="BC94" i="1"/>
  <c r="AY94" i="1" s="1"/>
  <c r="F33" i="2"/>
  <c r="AZ95" i="1" s="1"/>
  <c r="J33" i="3"/>
  <c r="AV96" i="1" s="1"/>
  <c r="AT96" i="1" s="1"/>
  <c r="J33" i="2"/>
  <c r="AV95" i="1" s="1"/>
  <c r="AT95" i="1" s="1"/>
  <c r="F33" i="6"/>
  <c r="AZ99" i="1"/>
  <c r="BK132" i="4" l="1"/>
  <c r="J132" i="4"/>
  <c r="J96" i="4"/>
  <c r="P132" i="3"/>
  <c r="AU96" i="1" s="1"/>
  <c r="AU94" i="1" s="1"/>
  <c r="J133" i="4"/>
  <c r="J97" i="4" s="1"/>
  <c r="BK122" i="5"/>
  <c r="J122" i="5" s="1"/>
  <c r="J96" i="5" s="1"/>
  <c r="BK131" i="2"/>
  <c r="J131" i="2" s="1"/>
  <c r="J30" i="2" s="1"/>
  <c r="AG95" i="1" s="1"/>
  <c r="AN95" i="1" s="1"/>
  <c r="BK132" i="3"/>
  <c r="J132" i="3"/>
  <c r="J96" i="3"/>
  <c r="BK126" i="6"/>
  <c r="J126" i="6"/>
  <c r="J96" i="6"/>
  <c r="AZ94" i="1"/>
  <c r="AV94" i="1" s="1"/>
  <c r="AK29" i="1" s="1"/>
  <c r="W32" i="1"/>
  <c r="AW94" i="1"/>
  <c r="AK30" i="1" s="1"/>
  <c r="AX94" i="1"/>
  <c r="J39" i="2" l="1"/>
  <c r="J96" i="2"/>
  <c r="W29" i="1"/>
  <c r="J30" i="5"/>
  <c r="AG98" i="1" s="1"/>
  <c r="AN98" i="1" s="1"/>
  <c r="J30" i="4"/>
  <c r="AG97" i="1" s="1"/>
  <c r="AN97" i="1" s="1"/>
  <c r="AT94" i="1"/>
  <c r="J30" i="3"/>
  <c r="AG96" i="1" s="1"/>
  <c r="AN96" i="1" s="1"/>
  <c r="J30" i="6"/>
  <c r="AG99" i="1"/>
  <c r="AN99" i="1" s="1"/>
  <c r="J39" i="3" l="1"/>
  <c r="J39" i="4"/>
  <c r="J39" i="5"/>
  <c r="J39" i="6"/>
  <c r="AG94" i="1"/>
  <c r="AK26" i="1" s="1"/>
  <c r="AK35" i="1" s="1"/>
  <c r="AN94" i="1" l="1"/>
</calcChain>
</file>

<file path=xl/sharedStrings.xml><?xml version="1.0" encoding="utf-8"?>
<sst xmlns="http://schemas.openxmlformats.org/spreadsheetml/2006/main" count="10809" uniqueCount="890">
  <si>
    <t>Export Komplet</t>
  </si>
  <si>
    <t/>
  </si>
  <si>
    <t>2.0</t>
  </si>
  <si>
    <t>False</t>
  </si>
  <si>
    <t>{2aba2d85-52fd-4575-bc41-a5a6ac0d7491}</t>
  </si>
  <si>
    <t>&gt;&gt;  skryté sloupce  &lt;&lt;</t>
  </si>
  <si>
    <t>0,1</t>
  </si>
  <si>
    <t>21</t>
  </si>
  <si>
    <t>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</si>
  <si>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</si>
  <si>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</si>
  <si>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</si>
  <si>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</si>
  <si>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</si>
  <si>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</si>
  <si>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Zarovka1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</si>
  <si>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</si>
  <si>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</si>
  <si>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14 kaplí křížové cesty na Andrlově Chlumu</t>
  </si>
  <si>
    <t>KSO:</t>
  </si>
  <si>
    <t>CC-CZ:</t>
  </si>
  <si>
    <t>Místo:</t>
  </si>
  <si>
    <t>Ústí nad Orlicí</t>
  </si>
  <si>
    <t>Datum:</t>
  </si>
  <si>
    <t>16. 10. 2019</t>
  </si>
  <si>
    <t>Zadavatel:</t>
  </si>
  <si>
    <t>IČ:</t>
  </si>
  <si>
    <t>Město Ústí nad Orlicí, Sychrova 16</t>
  </si>
  <si>
    <t>DIČ:</t>
  </si>
  <si>
    <t>Uchazeč:</t>
  </si>
  <si>
    <t>Vyplň údaj</t>
  </si>
  <si>
    <t>Projektant:</t>
  </si>
  <si>
    <t>Žárovka projektanti s.r.o., Křižíkova 788/2, H.K.</t>
  </si>
  <si>
    <t>True</t>
  </si>
  <si>
    <t>Zpracovatel:</t>
  </si>
  <si>
    <t>ing. V. Švehla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</si>
  <si>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</si>
  <si>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</si>
  <si>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</si>
  <si>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</si>
  <si>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</si>
  <si>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</si>
  <si>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</si>
  <si>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</si>
  <si>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</si>
  <si>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</si>
  <si>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</si>
  <si>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</si>
  <si>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</si>
  <si>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</si>
  <si>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</si>
  <si>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</si>
  <si>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</si>
  <si>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</si>
  <si>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</si>
  <si>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</si>
  <si>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</si>
  <si>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</si>
  <si>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</si>
  <si>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</si>
  <si>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</si>
  <si>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</si>
  <si>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</si>
  <si>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</si>
  <si>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</si>
  <si>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</si>
  <si>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</si>
  <si>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</si>
  <si>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</si>
  <si>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</si>
  <si>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</si>
  <si>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</si>
  <si>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</si>
  <si>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</si>
  <si>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</si>
  <si>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</si>
  <si>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</si>
  <si>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</si>
  <si>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</si>
  <si>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</si>
  <si>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</si>
  <si>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</si>
  <si>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16</t>
  </si>
  <si>
    <t>Zastavení VI</t>
  </si>
  <si>
    <t>STA</t>
  </si>
  <si>
    <t>{5df6f673-1c34-47ec-9d64-b4d2b8e5d0d5}</t>
  </si>
  <si>
    <t>2</t>
  </si>
  <si>
    <t>17</t>
  </si>
  <si>
    <t>Zastavení VII</t>
  </si>
  <si>
    <t>{3803481d-8580-4730-a473-7facc3bcbd00}</t>
  </si>
  <si>
    <t>18</t>
  </si>
  <si>
    <t>Zastavení VIII</t>
  </si>
  <si>
    <t>{821b28c1-ae44-4514-8a3c-cf204bb57b94}</t>
  </si>
  <si>
    <t>25</t>
  </si>
  <si>
    <t>Umístění laviček, stolu a šlapáků</t>
  </si>
  <si>
    <t>{bb79a991-2316-4ba6-94df-3cb53e62f51c}</t>
  </si>
  <si>
    <t>26</t>
  </si>
  <si>
    <t>Vedlejší náklady</t>
  </si>
  <si>
    <t>{dba0a824-d2e8-4c48-9e64-878183d9e53a}</t>
  </si>
  <si>
    <t>S07</t>
  </si>
  <si>
    <t>21,801</t>
  </si>
  <si>
    <t>N07</t>
  </si>
  <si>
    <t>KRYCÍ LIST SOUPISU PRACÍ</t>
  </si>
  <si>
    <t>S09</t>
  </si>
  <si>
    <t>4,77</t>
  </si>
  <si>
    <t>N10</t>
  </si>
  <si>
    <t>N04</t>
  </si>
  <si>
    <t>6,32</t>
  </si>
  <si>
    <t>S01</t>
  </si>
  <si>
    <t>27,954</t>
  </si>
  <si>
    <t>Objekt:</t>
  </si>
  <si>
    <t>N01</t>
  </si>
  <si>
    <t>16 - Zastavení VI</t>
  </si>
  <si>
    <t>N02</t>
  </si>
  <si>
    <t>6,426</t>
  </si>
  <si>
    <t>S05</t>
  </si>
  <si>
    <t>17,72</t>
  </si>
  <si>
    <t>S051</t>
  </si>
  <si>
    <t>3,2</t>
  </si>
  <si>
    <t>N05</t>
  </si>
  <si>
    <t>N06</t>
  </si>
  <si>
    <t>2,73</t>
  </si>
  <si>
    <t>N08</t>
  </si>
  <si>
    <t>3,57</t>
  </si>
  <si>
    <t>fig1</t>
  </si>
  <si>
    <t>odkopání terénu kolem objektu</t>
  </si>
  <si>
    <t>1,586</t>
  </si>
  <si>
    <t>fig2</t>
  </si>
  <si>
    <t>kamenná dlažba</t>
  </si>
  <si>
    <t>8,86</t>
  </si>
  <si>
    <t>fig3</t>
  </si>
  <si>
    <t>skrytý ocelový obrubník</t>
  </si>
  <si>
    <t>15,5</t>
  </si>
  <si>
    <t>N11</t>
  </si>
  <si>
    <t>3,78</t>
  </si>
  <si>
    <t>N12</t>
  </si>
  <si>
    <t>1,975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</si>
  <si>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</si>
  <si>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</si>
  <si>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</si>
  <si>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</si>
  <si>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</si>
  <si>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</si>
  <si>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</si>
  <si>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4 - Vodorovné konstrukce</t>
  </si>
  <si>
    <t xml:space="preserve">    5 - Komunikace pozemní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</si>
  <si>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</si>
  <si>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</si>
  <si>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</si>
  <si>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</si>
  <si>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</si>
  <si>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</si>
  <si>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762 - Konstrukce tesařské</t>
  </si>
  <si>
    <t xml:space="preserve">    764 - Konstrukce klempířské</t>
  </si>
  <si>
    <t xml:space="preserve">    765 - Krytina skládaná</t>
  </si>
  <si>
    <t xml:space="preserve">    767 - Konstrukce zámečnické</t>
  </si>
  <si>
    <t xml:space="preserve">    783 - Dokončovací práce - nátěry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</si>
  <si>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</si>
  <si>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</si>
  <si>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</si>
  <si>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</si>
  <si>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</si>
  <si>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</si>
  <si>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</si>
  <si>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</si>
  <si>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</si>
  <si>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</si>
  <si>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</si>
  <si>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</si>
  <si>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</si>
  <si>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</si>
  <si>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</si>
  <si>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</si>
  <si>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</si>
  <si>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</si>
  <si>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131103101</t>
  </si>
  <si>
    <t>Hloubení jam ručním nebo pneum nářadím v soudržných horninách tř. 1 a 2</t>
  </si>
  <si>
    <t>m3</t>
  </si>
  <si>
    <t>CS ÚRS 2019 02</t>
  </si>
  <si>
    <t>4</t>
  </si>
  <si>
    <t>-970891822</t>
  </si>
  <si>
    <t>VV</t>
  </si>
  <si>
    <t>(2,95+3,2+0,7*2)*2*0,7*0,15</t>
  </si>
  <si>
    <t>Mezisoučet</t>
  </si>
  <si>
    <t>3</t>
  </si>
  <si>
    <t>182301122</t>
  </si>
  <si>
    <t>Rozprostření ornice pl do 500 m2 ve svahu přes 1:5 tl vrstvy do 150 mm</t>
  </si>
  <si>
    <t>m2</t>
  </si>
  <si>
    <t>237462240</t>
  </si>
  <si>
    <t>fig1/0,15</t>
  </si>
  <si>
    <t>Vodorovné konstrukce</t>
  </si>
  <si>
    <t>451577777</t>
  </si>
  <si>
    <t>Podklad nebo lože pod dlažbu vodorovný nebo do sklonu 1:5 z kameniva těženého tl do 100 mm</t>
  </si>
  <si>
    <t>-1115475520</t>
  </si>
  <si>
    <t>451579777</t>
  </si>
  <si>
    <t>Příplatek ZKD 10 mm tl nad 100 mm u podkladu nebo lože pod dlažbu z kameniva těženého</t>
  </si>
  <si>
    <t>393912821</t>
  </si>
  <si>
    <t>fig1/0,15*10</t>
  </si>
  <si>
    <t>5</t>
  </si>
  <si>
    <t>451579779</t>
  </si>
  <si>
    <t>Příplatek za sklon nad 1:5 podkladu nebo lože z kameniva těženého, štěrkopísku nebo prohozené zeminy</t>
  </si>
  <si>
    <t>-1284576370</t>
  </si>
  <si>
    <t>Komunikace pozemní</t>
  </si>
  <si>
    <t>6</t>
  </si>
  <si>
    <t>596811220</t>
  </si>
  <si>
    <t>Kladení betonové dlažby komunikací pro pěší do lože z kameniva vel do 0,25 m2 plochy do 50 m2</t>
  </si>
  <si>
    <t>-1782850958</t>
  </si>
  <si>
    <t>(2,95+3,2+0,4*2)*2*0,4</t>
  </si>
  <si>
    <t>2,75*1,2</t>
  </si>
  <si>
    <t>7</t>
  </si>
  <si>
    <t>M</t>
  </si>
  <si>
    <t>592460091</t>
  </si>
  <si>
    <t>dlažba plošná pískovcová 400x400x50mm</t>
  </si>
  <si>
    <t>8</t>
  </si>
  <si>
    <t>-1578704524</t>
  </si>
  <si>
    <t>fig2*1,03</t>
  </si>
  <si>
    <t>Úpravy povrchů, podlahy a osazování výplní</t>
  </si>
  <si>
    <t>612131100</t>
  </si>
  <si>
    <t>Vápenný postřik vnitřních stěn nanášený ručně</t>
  </si>
  <si>
    <t>25972469</t>
  </si>
  <si>
    <t>(1,92+2,2+0,3)*2*2,775</t>
  </si>
  <si>
    <t>-1,3*2,1</t>
  </si>
  <si>
    <t>Mezisoučet                                       "N07"</t>
  </si>
  <si>
    <t>9</t>
  </si>
  <si>
    <t>612311141</t>
  </si>
  <si>
    <t>Vápenná omítka štuková dvouvrstvá vnitřních stěn nanášená ručně</t>
  </si>
  <si>
    <t>-1266782863</t>
  </si>
  <si>
    <t>10</t>
  </si>
  <si>
    <t>612311191</t>
  </si>
  <si>
    <t>Příplatek k vápenné omítce vnitřních stěn za každých dalších 5 mm tloušťky ručně</t>
  </si>
  <si>
    <t>481417367</t>
  </si>
  <si>
    <t>11</t>
  </si>
  <si>
    <t>622131100</t>
  </si>
  <si>
    <t>Vápenný postřik vnějších stěn nanášený celoplošně ručně</t>
  </si>
  <si>
    <t>840544526</t>
  </si>
  <si>
    <t>(2,92+3,2)*2*2,475</t>
  </si>
  <si>
    <t>-1,3*1,8</t>
  </si>
  <si>
    <t>Mezisoučet                                                                 "N01"</t>
  </si>
  <si>
    <t>12</t>
  </si>
  <si>
    <t>622311141</t>
  </si>
  <si>
    <t>Vápenná omítka štuková dvouvrstvá vnějších stěn nanášená ručně</t>
  </si>
  <si>
    <t>71575112</t>
  </si>
  <si>
    <t>13</t>
  </si>
  <si>
    <t>622311191</t>
  </si>
  <si>
    <t>Příplatek k vápenné omítce vnějších stěn za každých dalších 5 mm tloušťky ručně</t>
  </si>
  <si>
    <t>1720986603</t>
  </si>
  <si>
    <t>14</t>
  </si>
  <si>
    <t>6226450011</t>
  </si>
  <si>
    <t>Hloubkové a povrchové zpevnění kamene, doplnění kamene a spárování</t>
  </si>
  <si>
    <t>1015539205</t>
  </si>
  <si>
    <t>(3,02+3,3)*2*(0,6+0,4)/2</t>
  </si>
  <si>
    <t>Mezisoučet                                                 "N04"</t>
  </si>
  <si>
    <t>0,5*2*(0,3+0,3+0,3)</t>
  </si>
  <si>
    <t>(1,1+0,15+1,0+0,3+1,0+0,15+1,1)*(0,2+0,2+0,2)</t>
  </si>
  <si>
    <t>Mezisoučet                                                 "N11"</t>
  </si>
  <si>
    <t>1,3*(0,4+0,15)</t>
  </si>
  <si>
    <t>1,8*(0,5+0,2)</t>
  </si>
  <si>
    <t>Mezisoučet                                                 "N12"</t>
  </si>
  <si>
    <t>Součet</t>
  </si>
  <si>
    <t>629995215</t>
  </si>
  <si>
    <t>Očištění vnějších ploch otryskáním nesušeným křemičitým pískem kamenného měkkého povrchu</t>
  </si>
  <si>
    <t>918872358</t>
  </si>
  <si>
    <t>S04</t>
  </si>
  <si>
    <t>Mezisoučet                                                 "S04"</t>
  </si>
  <si>
    <t>S11</t>
  </si>
  <si>
    <t>Mezisoučet                                                 "S11"</t>
  </si>
  <si>
    <t>S12</t>
  </si>
  <si>
    <t>Mezisoučet                                                 "S12"</t>
  </si>
  <si>
    <t>Ostatní konstrukce a práce, bourání</t>
  </si>
  <si>
    <t>916231213</t>
  </si>
  <si>
    <t>Osazení chodníkového obrubníku betonového stojatého s boční opěrou do lože z betonu prostého</t>
  </si>
  <si>
    <t>m</t>
  </si>
  <si>
    <t>-1711584611</t>
  </si>
  <si>
    <t>1,6+2,95+1,6</t>
  </si>
  <si>
    <t>592170241</t>
  </si>
  <si>
    <t>obrubník pískovcový chodníkový 100x250 mm</t>
  </si>
  <si>
    <t>75229602</t>
  </si>
  <si>
    <t>9163712111</t>
  </si>
  <si>
    <t>Osazení skrytého zahradního obrubníku ocelového jednostranným odkopáním zeminy</t>
  </si>
  <si>
    <t>585023965</t>
  </si>
  <si>
    <t>(2,95+0,4*2+3,2+0,4*2)*2</t>
  </si>
  <si>
    <t>19</t>
  </si>
  <si>
    <t>272451791</t>
  </si>
  <si>
    <t>obrubník zahradní ocelový žárově zinkovaný 50/4 mm</t>
  </si>
  <si>
    <t>-1536349138</t>
  </si>
  <si>
    <t>fig3*1,05</t>
  </si>
  <si>
    <t>20</t>
  </si>
  <si>
    <t>949101111</t>
  </si>
  <si>
    <t>Lešení pomocné pro objekty pozemních staveb s lešeňovou podlahou v do 1,9 m zatížení do 150 kg/m2</t>
  </si>
  <si>
    <t>-617840651</t>
  </si>
  <si>
    <t>949101112</t>
  </si>
  <si>
    <t>Lešení pomocné pro objekty pozemních staveb s lešeňovou podlahou v do 3,5 m zatížení do 150 kg/m2</t>
  </si>
  <si>
    <t>-1133524285</t>
  </si>
  <si>
    <t>(3,5+3,7)*2*1,5</t>
  </si>
  <si>
    <t>22</t>
  </si>
  <si>
    <t>952901111</t>
  </si>
  <si>
    <t>Vyčištění budov bytové a občanské výstavby při výšce podlaží do 4 m</t>
  </si>
  <si>
    <t>-1124527537</t>
  </si>
  <si>
    <t>2,95*3,2</t>
  </si>
  <si>
    <t>23</t>
  </si>
  <si>
    <t>978013191</t>
  </si>
  <si>
    <t>Otlučení (osekání) vnitřní vápenné nebo vápenocementové omítky stěn v rozsahu do 100 %</t>
  </si>
  <si>
    <t>-920152509</t>
  </si>
  <si>
    <t>Mezisoučet                                       "S07"</t>
  </si>
  <si>
    <t>24</t>
  </si>
  <si>
    <t>978015391</t>
  </si>
  <si>
    <t>Otlučení (osekání) vnější vápenné nebo vápenocementové omítky stupně členitosti 1 a 2 do 100%</t>
  </si>
  <si>
    <t>-267677549</t>
  </si>
  <si>
    <t>Mezisoučet                                                                 "S01"</t>
  </si>
  <si>
    <t>978023411</t>
  </si>
  <si>
    <t>Vyškrabání spár zdiva cihelného mimo komínového</t>
  </si>
  <si>
    <t>615508456</t>
  </si>
  <si>
    <t>997</t>
  </si>
  <si>
    <t>Přesun sutě</t>
  </si>
  <si>
    <t>997013151</t>
  </si>
  <si>
    <t>Vnitrostaveništní doprava suti a vybouraných hmot pro budovy v do 6 m s omezením mechanizace</t>
  </si>
  <si>
    <t>t</t>
  </si>
  <si>
    <t>-1466910169</t>
  </si>
  <si>
    <t>27</t>
  </si>
  <si>
    <t>997013501</t>
  </si>
  <si>
    <t>Odvoz suti a vybouraných hmot na skládku nebo meziskládku do 1 km se složením</t>
  </si>
  <si>
    <t>619186735</t>
  </si>
  <si>
    <t>28</t>
  </si>
  <si>
    <t>997013509</t>
  </si>
  <si>
    <t>Příplatek k odvozu suti a vybouraných hmot na skládku ZKD 1 km přes 1 km</t>
  </si>
  <si>
    <t>1281337009</t>
  </si>
  <si>
    <t>4,054*9 "Přepočtené koeficientem množství</t>
  </si>
  <si>
    <t>29</t>
  </si>
  <si>
    <t>997013831</t>
  </si>
  <si>
    <t>Poplatek za uložení na skládce (skládkovné) stavebního odpadu směsného kód odpadu 170 904</t>
  </si>
  <si>
    <t>1649474440</t>
  </si>
  <si>
    <t>998</t>
  </si>
  <si>
    <t>Přesun hmot</t>
  </si>
  <si>
    <t>30</t>
  </si>
  <si>
    <t>998017001</t>
  </si>
  <si>
    <t>Přesun hmot s omezením mechanizace pro budovy v do 6 m</t>
  </si>
  <si>
    <t>-1354662088</t>
  </si>
  <si>
    <t>PSV</t>
  </si>
  <si>
    <t>Práce a dodávky PSV</t>
  </si>
  <si>
    <t>711</t>
  </si>
  <si>
    <t>Izolace proti vodě, vlhkosti a plynům</t>
  </si>
  <si>
    <t>31</t>
  </si>
  <si>
    <t>711161212</t>
  </si>
  <si>
    <t>Izolace proti zemní vlhkosti nopovou fólií svislá, nopek v 8,0 mm, tl do 0,6 mm</t>
  </si>
  <si>
    <t>83328873</t>
  </si>
  <si>
    <t>(2,95+3,2)*2*0,4</t>
  </si>
  <si>
    <t>32</t>
  </si>
  <si>
    <t>711491171</t>
  </si>
  <si>
    <t>Provedení izolace proti tlakové vodě vodorovné z textilií vrstva podkladní</t>
  </si>
  <si>
    <t>-1703649069</t>
  </si>
  <si>
    <t>33</t>
  </si>
  <si>
    <t>69311068</t>
  </si>
  <si>
    <t>geotextilie netkaná separační, ochranná, filtrační, drenážní PP 300g/m2</t>
  </si>
  <si>
    <t>-802095466</t>
  </si>
  <si>
    <t>S09*1,1</t>
  </si>
  <si>
    <t>34</t>
  </si>
  <si>
    <t>998711101</t>
  </si>
  <si>
    <t>Přesun hmot tonážní pro izolace proti vodě, vlhkosti a plynům v objektech výšky do 6 m</t>
  </si>
  <si>
    <t>639543899</t>
  </si>
  <si>
    <t>762</t>
  </si>
  <si>
    <t>Konstrukce tesařské</t>
  </si>
  <si>
    <t>35</t>
  </si>
  <si>
    <t>762083122</t>
  </si>
  <si>
    <t>Impregnace řeziva proti dřevokaznému hmyzu, houbám a plísním máčením třída ohrožení 3 a 4</t>
  </si>
  <si>
    <t>-1710223546</t>
  </si>
  <si>
    <t>N05*0,024</t>
  </si>
  <si>
    <t>36</t>
  </si>
  <si>
    <t>762341210</t>
  </si>
  <si>
    <t>Montáž bednění střech rovných a šikmých sklonu do 60° z hrubých prken na sraz</t>
  </si>
  <si>
    <t>-913385737</t>
  </si>
  <si>
    <t>3,2*2,015*2</t>
  </si>
  <si>
    <t>(3,5+3,7)*2*0,335</t>
  </si>
  <si>
    <t>Mezisoučet                                        "N05"</t>
  </si>
  <si>
    <t>37</t>
  </si>
  <si>
    <t>60511112</t>
  </si>
  <si>
    <t>řezivo jehličnaté smrk, borovice š přes 80mm tl 24mm dl 4-5m</t>
  </si>
  <si>
    <t>-878621713</t>
  </si>
  <si>
    <t>N05*0,024*1,1</t>
  </si>
  <si>
    <t>38</t>
  </si>
  <si>
    <t>762341811</t>
  </si>
  <si>
    <t>Demontáž bednění střech z prken</t>
  </si>
  <si>
    <t>983120623</t>
  </si>
  <si>
    <t>39</t>
  </si>
  <si>
    <t>762395000</t>
  </si>
  <si>
    <t>Spojovací prostředky krovů, bednění, laťování, nadstřešních konstrukcí</t>
  </si>
  <si>
    <t>666186532</t>
  </si>
  <si>
    <t>40</t>
  </si>
  <si>
    <t>762526811</t>
  </si>
  <si>
    <t>Demontáž podlah z dřevotřísky, překližky, sololitu tloušťky do 20 mm bez polštářů</t>
  </si>
  <si>
    <t>-2119556847</t>
  </si>
  <si>
    <t>41</t>
  </si>
  <si>
    <t>762591140</t>
  </si>
  <si>
    <t>Montáž dočasného zakrytí prostupů a otvorů deskami volně kladenými</t>
  </si>
  <si>
    <t>787967160</t>
  </si>
  <si>
    <t>1,95*2,2+1,6*0,3</t>
  </si>
  <si>
    <t>Mezisoučet                                             "S09"</t>
  </si>
  <si>
    <t>42</t>
  </si>
  <si>
    <t>60726250</t>
  </si>
  <si>
    <t>deska dřevoštěpková OSB 3 ostrá hrana nebroušená tl 25mm</t>
  </si>
  <si>
    <t>-324438716</t>
  </si>
  <si>
    <t>43</t>
  </si>
  <si>
    <t>998762101</t>
  </si>
  <si>
    <t>Přesun hmot tonážní pro kce tesařské v objektech v do 6 m</t>
  </si>
  <si>
    <t>-406914266</t>
  </si>
  <si>
    <t>764</t>
  </si>
  <si>
    <t>Konstrukce klempířské</t>
  </si>
  <si>
    <t>44</t>
  </si>
  <si>
    <t>764121413</t>
  </si>
  <si>
    <t>Krytina střechy rovné drážkováním ze svitků z Al plechu rš 670 mm sklonu do 60°</t>
  </si>
  <si>
    <t>-1948712499</t>
  </si>
  <si>
    <t>45</t>
  </si>
  <si>
    <t>764222403</t>
  </si>
  <si>
    <t>Oplechování štítu závětrnou lištou z Al plechu rš 250 mm</t>
  </si>
  <si>
    <t>285314620</t>
  </si>
  <si>
    <t>2,015*4                                   "N05"</t>
  </si>
  <si>
    <t>46</t>
  </si>
  <si>
    <t>998764101</t>
  </si>
  <si>
    <t>Přesun hmot tonážní pro konstrukce klempířské v objektech v do 6 m</t>
  </si>
  <si>
    <t>953329695</t>
  </si>
  <si>
    <t>765</t>
  </si>
  <si>
    <t>Krytina skládaná</t>
  </si>
  <si>
    <t>47</t>
  </si>
  <si>
    <t>765151801</t>
  </si>
  <si>
    <t>Demontáž krytiny bitumenové ze šindelů do suti</t>
  </si>
  <si>
    <t>-1624842203</t>
  </si>
  <si>
    <t>Mezisoučet                                        "S05"</t>
  </si>
  <si>
    <t>48</t>
  </si>
  <si>
    <t>765151805</t>
  </si>
  <si>
    <t>Demontáž hřebene nebo nároží krytiny bitumenové ze šindelů do suti</t>
  </si>
  <si>
    <t>1893520087</t>
  </si>
  <si>
    <t>Mezisoučet                                  "S05"</t>
  </si>
  <si>
    <t>49</t>
  </si>
  <si>
    <t>765151811</t>
  </si>
  <si>
    <t>Příplatek k cenám demontáže bitumenové krytiny ze šindelů za sklon přes 30°</t>
  </si>
  <si>
    <t>1726062952</t>
  </si>
  <si>
    <t>50</t>
  </si>
  <si>
    <t>765151815</t>
  </si>
  <si>
    <t>Příplatek k cenám demontáže hřebene bitumenové krytiny ze šindelů za sklon přes 30°</t>
  </si>
  <si>
    <t>-876732631</t>
  </si>
  <si>
    <t>51</t>
  </si>
  <si>
    <t>765193001</t>
  </si>
  <si>
    <t>Montáž podkladního vyrovnávacího pásu</t>
  </si>
  <si>
    <t>-443992217</t>
  </si>
  <si>
    <t>52</t>
  </si>
  <si>
    <t>62866520</t>
  </si>
  <si>
    <t>pás podkladní tl 0,5mm asfaltového šindele</t>
  </si>
  <si>
    <t>943767896</t>
  </si>
  <si>
    <t>N05*1,1</t>
  </si>
  <si>
    <t>53</t>
  </si>
  <si>
    <t>998765101</t>
  </si>
  <si>
    <t>Přesun hmot tonážní pro krytiny skládané v objektech v do 6 m</t>
  </si>
  <si>
    <t>1743053178</t>
  </si>
  <si>
    <t>767</t>
  </si>
  <si>
    <t>Konstrukce zámečnické</t>
  </si>
  <si>
    <t>54</t>
  </si>
  <si>
    <t>767661811</t>
  </si>
  <si>
    <t>Demontáž mříží pevných nebo otevíravých</t>
  </si>
  <si>
    <t>1580390777</t>
  </si>
  <si>
    <t>1,3*2,1</t>
  </si>
  <si>
    <t>S06</t>
  </si>
  <si>
    <t>Mezisoučet                                "S06"</t>
  </si>
  <si>
    <t>55</t>
  </si>
  <si>
    <t>767662120</t>
  </si>
  <si>
    <t>Montáž mříží pevných přivařených</t>
  </si>
  <si>
    <t>875960310</t>
  </si>
  <si>
    <t>Mezisoučet                                "N06"</t>
  </si>
  <si>
    <t>56</t>
  </si>
  <si>
    <t>7679951121</t>
  </si>
  <si>
    <t xml:space="preserve">Montáž atypických zámečnických konstrukcí </t>
  </si>
  <si>
    <t>kus</t>
  </si>
  <si>
    <t>-2117009321</t>
  </si>
  <si>
    <t>1                                 "křížek"</t>
  </si>
  <si>
    <t>Mezisoučet                                   "N10"</t>
  </si>
  <si>
    <t>57</t>
  </si>
  <si>
    <t>7679968011</t>
  </si>
  <si>
    <t xml:space="preserve">Demontáž atypických zámečnických konstrukcí rozebráním </t>
  </si>
  <si>
    <t>776433741</t>
  </si>
  <si>
    <t>S10</t>
  </si>
  <si>
    <t>Mezisoučet                                   "S10"</t>
  </si>
  <si>
    <t>58</t>
  </si>
  <si>
    <t>998767101</t>
  </si>
  <si>
    <t>Přesun hmot tonážní pro zámečnické konstrukce v objektech v do 6 m</t>
  </si>
  <si>
    <t>872277619</t>
  </si>
  <si>
    <t>783</t>
  </si>
  <si>
    <t>Dokončovací práce - nátěry</t>
  </si>
  <si>
    <t>59</t>
  </si>
  <si>
    <t>783301303</t>
  </si>
  <si>
    <t>Bezoplachové odrezivění zámečnických konstrukcí</t>
  </si>
  <si>
    <t>-544607185</t>
  </si>
  <si>
    <t>N06*3</t>
  </si>
  <si>
    <t>60</t>
  </si>
  <si>
    <t>783314101</t>
  </si>
  <si>
    <t>Základní jednonásobný syntetický nátěr zámečnických konstrukcí</t>
  </si>
  <si>
    <t>628249587</t>
  </si>
  <si>
    <t>61</t>
  </si>
  <si>
    <t>783317101</t>
  </si>
  <si>
    <t>Krycí jednonásobný syntetický standardní nátěr zámečnických konstrukcí</t>
  </si>
  <si>
    <t>-342592123</t>
  </si>
  <si>
    <t>62</t>
  </si>
  <si>
    <t>7833013031</t>
  </si>
  <si>
    <t>-342381283</t>
  </si>
  <si>
    <t>63</t>
  </si>
  <si>
    <t>7833141011</t>
  </si>
  <si>
    <t>1052028942</t>
  </si>
  <si>
    <t>64</t>
  </si>
  <si>
    <t>7833171011</t>
  </si>
  <si>
    <t>-1228990290</t>
  </si>
  <si>
    <t>65</t>
  </si>
  <si>
    <t>783806809</t>
  </si>
  <si>
    <t>Odstranění nátěrů z omítek okartáčováním</t>
  </si>
  <si>
    <t>445122426</t>
  </si>
  <si>
    <t>2,7*1,4/2*2                                "štíty"</t>
  </si>
  <si>
    <t>(3,5+3,7)*2*0,23                     "římsa"</t>
  </si>
  <si>
    <t>S02</t>
  </si>
  <si>
    <t>Mezisoučet                                   "S02"</t>
  </si>
  <si>
    <t>66</t>
  </si>
  <si>
    <t>783806811</t>
  </si>
  <si>
    <t>Odstranění nátěrů z omítek oškrábáním</t>
  </si>
  <si>
    <t>-2128972666</t>
  </si>
  <si>
    <t>1,92*2,2</t>
  </si>
  <si>
    <t>S08</t>
  </si>
  <si>
    <t>Mezisoučet                                    "S08"</t>
  </si>
  <si>
    <t>67</t>
  </si>
  <si>
    <t>7838012331</t>
  </si>
  <si>
    <t>Očištění nátěrem biocidním přípravkem, okartáčováním a zpevněním omítek členitosti 1 a 2</t>
  </si>
  <si>
    <t>1116450866</t>
  </si>
  <si>
    <t>68</t>
  </si>
  <si>
    <t>783823137</t>
  </si>
  <si>
    <t>Penetrační vápenný nátěr hladkých nebo štukových omítek</t>
  </si>
  <si>
    <t>839767779</t>
  </si>
  <si>
    <t>2,3*1,36/2*2                                "štíty"</t>
  </si>
  <si>
    <t>(3,22+3,65)*2*0,24                  "římsa"</t>
  </si>
  <si>
    <t>Mezisoučet                                   "N02"</t>
  </si>
  <si>
    <t>1,7*2,1                                           "podhled"</t>
  </si>
  <si>
    <t>Mezisoučet                                    "N08"</t>
  </si>
  <si>
    <t>69</t>
  </si>
  <si>
    <t>783827427</t>
  </si>
  <si>
    <t>Krycí dvojnásobný vápenný nátěr omítek stupně členitosti 1 a 2</t>
  </si>
  <si>
    <t>-2049640925</t>
  </si>
  <si>
    <t>70</t>
  </si>
  <si>
    <t>783826615</t>
  </si>
  <si>
    <t>Hydrofobizační transparentní silikonový nátěr omítek stupně členitosti 1 a 2</t>
  </si>
  <si>
    <t>-477583880</t>
  </si>
  <si>
    <t>71</t>
  </si>
  <si>
    <t>7838015831</t>
  </si>
  <si>
    <t>Chemické čištění, omytí a sanace biologického napadení kamenných prvků</t>
  </si>
  <si>
    <t>-258589818</t>
  </si>
  <si>
    <t>72</t>
  </si>
  <si>
    <t>7838266751</t>
  </si>
  <si>
    <t>Barevné sjednocení, hydrofobizační transparentní nátěr kamenných povrchů</t>
  </si>
  <si>
    <t>1460052452</t>
  </si>
  <si>
    <t>73</t>
  </si>
  <si>
    <t>7838068051</t>
  </si>
  <si>
    <t>Očištění a zpevnění štukatury a piktogramu</t>
  </si>
  <si>
    <t>-1355615183</t>
  </si>
  <si>
    <t xml:space="preserve">1                                         </t>
  </si>
  <si>
    <t>S03</t>
  </si>
  <si>
    <t>Mezisoučet                                                      "S03"</t>
  </si>
  <si>
    <t>74</t>
  </si>
  <si>
    <t>7838263131</t>
  </si>
  <si>
    <t>Oprava štukatérského reliéfu</t>
  </si>
  <si>
    <t>-2102942568</t>
  </si>
  <si>
    <t>N03</t>
  </si>
  <si>
    <t>Mezisoučet                                                      "N03"</t>
  </si>
  <si>
    <t>21,91</t>
  </si>
  <si>
    <t>6,615</t>
  </si>
  <si>
    <t>28,16</t>
  </si>
  <si>
    <t>17 - Zastavení VII</t>
  </si>
  <si>
    <t>17,69</t>
  </si>
  <si>
    <t>3,15</t>
  </si>
  <si>
    <t>1,575</t>
  </si>
  <si>
    <t>8,82</t>
  </si>
  <si>
    <t>15,4</t>
  </si>
  <si>
    <t>0,9</t>
  </si>
  <si>
    <t>N13</t>
  </si>
  <si>
    <t>1,8</t>
  </si>
  <si>
    <t xml:space="preserve">    2 - Zakládání</t>
  </si>
  <si>
    <t>-553391453</t>
  </si>
  <si>
    <t>(2,95+3,15+0,7*2)*2*0,7*0,15</t>
  </si>
  <si>
    <t>-1857844606</t>
  </si>
  <si>
    <t>Zakládání</t>
  </si>
  <si>
    <t>273313611</t>
  </si>
  <si>
    <t>Základové desky z betonu tř. C 16/20</t>
  </si>
  <si>
    <t>-2146691669</t>
  </si>
  <si>
    <t>N13*0,5*0,10</t>
  </si>
  <si>
    <t>273351121</t>
  </si>
  <si>
    <t>Zřízení bednění základových desek</t>
  </si>
  <si>
    <t>5002852</t>
  </si>
  <si>
    <t>(N13+0,5)*2*0,10</t>
  </si>
  <si>
    <t>273351122</t>
  </si>
  <si>
    <t>Odstranění bednění základových desek</t>
  </si>
  <si>
    <t>-514510676</t>
  </si>
  <si>
    <t>273362021</t>
  </si>
  <si>
    <t>Výztuž základových desek svařovanými sítěmi Kari</t>
  </si>
  <si>
    <t>-18991436</t>
  </si>
  <si>
    <t>N13*0,5*5,39*0,001*1,20           "8/150 x 8/150"</t>
  </si>
  <si>
    <t>434191423</t>
  </si>
  <si>
    <t>Osazení schodišťových stupňů kamenných pemrlovaných na desku</t>
  </si>
  <si>
    <t>1997103943</t>
  </si>
  <si>
    <t>Mezisoučet                                                     "N13"</t>
  </si>
  <si>
    <t>583880152</t>
  </si>
  <si>
    <t>stupeň schodišťový 150x500 mm - nový</t>
  </si>
  <si>
    <t>1485016469</t>
  </si>
  <si>
    <t>-239699356</t>
  </si>
  <si>
    <t>158697389</t>
  </si>
  <si>
    <t>-1718081930</t>
  </si>
  <si>
    <t>388187094</t>
  </si>
  <si>
    <t>(2,95+3,15+0,4*2)*2*0,4</t>
  </si>
  <si>
    <t>-1540897102</t>
  </si>
  <si>
    <t>-1189984741</t>
  </si>
  <si>
    <t>(1,95+2,15+0,3)*2*2,8</t>
  </si>
  <si>
    <t>1484170963</t>
  </si>
  <si>
    <t>-1490352397</t>
  </si>
  <si>
    <t>1429275039</t>
  </si>
  <si>
    <t>(2,95+3,15)*2*2,5</t>
  </si>
  <si>
    <t>1444604744</t>
  </si>
  <si>
    <t>-861202576</t>
  </si>
  <si>
    <t>-2088303683</t>
  </si>
  <si>
    <t>(3,05+3,25)*2*(0,75+0,3)/2</t>
  </si>
  <si>
    <t>1,8*(0,3+0,2)</t>
  </si>
  <si>
    <t>-1946645932</t>
  </si>
  <si>
    <t>(3,05+3,25)*2*(0,7+0,35)/2</t>
  </si>
  <si>
    <t>108913606</t>
  </si>
  <si>
    <t>-1250030733</t>
  </si>
  <si>
    <t>-725776526</t>
  </si>
  <si>
    <t>(2,95+0,4*2+3,15+0,4*2)*2</t>
  </si>
  <si>
    <t>-1035176710</t>
  </si>
  <si>
    <t>-782529388</t>
  </si>
  <si>
    <t>-2144731146</t>
  </si>
  <si>
    <t>(3,5+3,65)*2*1,5</t>
  </si>
  <si>
    <t>-129452926</t>
  </si>
  <si>
    <t>2,95*3,15</t>
  </si>
  <si>
    <t>348259366</t>
  </si>
  <si>
    <t>-1426048</t>
  </si>
  <si>
    <t>-369401401</t>
  </si>
  <si>
    <t>969826017</t>
  </si>
  <si>
    <t>1930197906</t>
  </si>
  <si>
    <t>-1895399113</t>
  </si>
  <si>
    <t>4,07*9 "Přepočtené koeficientem množství</t>
  </si>
  <si>
    <t>-68110149</t>
  </si>
  <si>
    <t>-90007661</t>
  </si>
  <si>
    <t>1742532940</t>
  </si>
  <si>
    <t>(2,95+3,15)*2*0,4</t>
  </si>
  <si>
    <t>-370743300</t>
  </si>
  <si>
    <t>672039825</t>
  </si>
  <si>
    <t>-883565738</t>
  </si>
  <si>
    <t>-310632868</t>
  </si>
  <si>
    <t>-792248944</t>
  </si>
  <si>
    <t>3,15*1,9*2</t>
  </si>
  <si>
    <t>(3,5+3,65)*2*0,4</t>
  </si>
  <si>
    <t>-496162236</t>
  </si>
  <si>
    <t>-1491576709</t>
  </si>
  <si>
    <t>-1832581839</t>
  </si>
  <si>
    <t>-2038733987</t>
  </si>
  <si>
    <t>2089975230</t>
  </si>
  <si>
    <t>-1847668648</t>
  </si>
  <si>
    <t>-701360547</t>
  </si>
  <si>
    <t>-88589799</t>
  </si>
  <si>
    <t>-123604816</t>
  </si>
  <si>
    <t>1,9*4                                   "N05"</t>
  </si>
  <si>
    <t>1069790400</t>
  </si>
  <si>
    <t>1139019043</t>
  </si>
  <si>
    <t>-1872593402</t>
  </si>
  <si>
    <t>540093725</t>
  </si>
  <si>
    <t>-899569374</t>
  </si>
  <si>
    <t>-180599588</t>
  </si>
  <si>
    <t>1606103612</t>
  </si>
  <si>
    <t>1027637613</t>
  </si>
  <si>
    <t>-365926233</t>
  </si>
  <si>
    <t>564877795</t>
  </si>
  <si>
    <t>-489996892</t>
  </si>
  <si>
    <t>-1045580666</t>
  </si>
  <si>
    <t>1057527903</t>
  </si>
  <si>
    <t>1183591549</t>
  </si>
  <si>
    <t>1540128314</t>
  </si>
  <si>
    <t>1607078621</t>
  </si>
  <si>
    <t>398647179</t>
  </si>
  <si>
    <t>-1106630336</t>
  </si>
  <si>
    <t>1296652165</t>
  </si>
  <si>
    <t>-610790947</t>
  </si>
  <si>
    <t>(3,5+3,65)*2*0,15                     "římsa"</t>
  </si>
  <si>
    <t>-1382686688</t>
  </si>
  <si>
    <t>1,95*2,15</t>
  </si>
  <si>
    <t>177316319</t>
  </si>
  <si>
    <t>1265015939</t>
  </si>
  <si>
    <t>75</t>
  </si>
  <si>
    <t>-1161410731</t>
  </si>
  <si>
    <t>76</t>
  </si>
  <si>
    <t>981782393</t>
  </si>
  <si>
    <t>77</t>
  </si>
  <si>
    <t>1799535790</t>
  </si>
  <si>
    <t>78</t>
  </si>
  <si>
    <t>1036541127</t>
  </si>
  <si>
    <t>79</t>
  </si>
  <si>
    <t>-1804166614</t>
  </si>
  <si>
    <t>80</t>
  </si>
  <si>
    <t>1987585016</t>
  </si>
  <si>
    <t>22,635</t>
  </si>
  <si>
    <t>6,35</t>
  </si>
  <si>
    <t>29,025</t>
  </si>
  <si>
    <t>18 - Zastavení VIII</t>
  </si>
  <si>
    <t>19,072</t>
  </si>
  <si>
    <t>-1873508953</t>
  </si>
  <si>
    <t>861314618</t>
  </si>
  <si>
    <t>-956841549</t>
  </si>
  <si>
    <t>184213510</t>
  </si>
  <si>
    <t>-62890226</t>
  </si>
  <si>
    <t>-860442311</t>
  </si>
  <si>
    <t>382994403</t>
  </si>
  <si>
    <t>1389136705</t>
  </si>
  <si>
    <t>904744579</t>
  </si>
  <si>
    <t>-1360044311</t>
  </si>
  <si>
    <t>277672788</t>
  </si>
  <si>
    <t>-1319564546</t>
  </si>
  <si>
    <t>1514586786</t>
  </si>
  <si>
    <t>-109805357</t>
  </si>
  <si>
    <t>(1,95+2,2+0,3)*2*2,85</t>
  </si>
  <si>
    <t>1095546517</t>
  </si>
  <si>
    <t>-699331154</t>
  </si>
  <si>
    <t>-731265404</t>
  </si>
  <si>
    <t>(2,95+3,2)*2*2,55</t>
  </si>
  <si>
    <t>1772855235</t>
  </si>
  <si>
    <t>-1094784244</t>
  </si>
  <si>
    <t>1961044183</t>
  </si>
  <si>
    <t>(3,05+3,3)*2*(0,7+0,3)/2</t>
  </si>
  <si>
    <t>-363618248</t>
  </si>
  <si>
    <t>1470988363</t>
  </si>
  <si>
    <t>608804806</t>
  </si>
  <si>
    <t>-568861230</t>
  </si>
  <si>
    <t>-972610080</t>
  </si>
  <si>
    <t>1807801121</t>
  </si>
  <si>
    <t>-142792042</t>
  </si>
  <si>
    <t>-1106907869</t>
  </si>
  <si>
    <t>-587266685</t>
  </si>
  <si>
    <t>1134835562</t>
  </si>
  <si>
    <t>1701737018</t>
  </si>
  <si>
    <t>1786654748</t>
  </si>
  <si>
    <t>-1163243313</t>
  </si>
  <si>
    <t>-929973395</t>
  </si>
  <si>
    <t>4,209*9 "Přepočtené koeficientem množství</t>
  </si>
  <si>
    <t>1677075107</t>
  </si>
  <si>
    <t>-871415540</t>
  </si>
  <si>
    <t>173337808</t>
  </si>
  <si>
    <t>1675214615</t>
  </si>
  <si>
    <t>-262601925</t>
  </si>
  <si>
    <t>-2091417114</t>
  </si>
  <si>
    <t>-370906735</t>
  </si>
  <si>
    <t>-364626006</t>
  </si>
  <si>
    <t>3,2*1,9*2</t>
  </si>
  <si>
    <t>(3,5+3,7)*2*0,48</t>
  </si>
  <si>
    <t>-1760555379</t>
  </si>
  <si>
    <t>-501961627</t>
  </si>
  <si>
    <t>2072029257</t>
  </si>
  <si>
    <t>-74672654</t>
  </si>
  <si>
    <t>-1306613418</t>
  </si>
  <si>
    <t>1705178212</t>
  </si>
  <si>
    <t>-1280754055</t>
  </si>
  <si>
    <t>-574515517</t>
  </si>
  <si>
    <t>2090236768</t>
  </si>
  <si>
    <t>819754330</t>
  </si>
  <si>
    <t>-874957572</t>
  </si>
  <si>
    <t>-1976038532</t>
  </si>
  <si>
    <t>-683549981</t>
  </si>
  <si>
    <t>-568502424</t>
  </si>
  <si>
    <t>-1212602313</t>
  </si>
  <si>
    <t>512279283</t>
  </si>
  <si>
    <t>-2128901092</t>
  </si>
  <si>
    <t>1933123534</t>
  </si>
  <si>
    <t>2144920499</t>
  </si>
  <si>
    <t>2128010638</t>
  </si>
  <si>
    <t>-610741435</t>
  </si>
  <si>
    <t>1829858997</t>
  </si>
  <si>
    <t>-124308230</t>
  </si>
  <si>
    <t>-459126838</t>
  </si>
  <si>
    <t>-854811348</t>
  </si>
  <si>
    <t>-856834862</t>
  </si>
  <si>
    <t>-1361114025</t>
  </si>
  <si>
    <t>-329478622</t>
  </si>
  <si>
    <t>1928352232</t>
  </si>
  <si>
    <t>(3,5+3,7)*2*0,15                     "římsa"</t>
  </si>
  <si>
    <t>-782670687</t>
  </si>
  <si>
    <t>1,95*2,2</t>
  </si>
  <si>
    <t>1898115340</t>
  </si>
  <si>
    <t>487568577</t>
  </si>
  <si>
    <t>444722318</t>
  </si>
  <si>
    <t>1811189295</t>
  </si>
  <si>
    <t>-1546563454</t>
  </si>
  <si>
    <t>-1915247442</t>
  </si>
  <si>
    <t>848404675</t>
  </si>
  <si>
    <t>1140162570</t>
  </si>
  <si>
    <t>25 - Umístění laviček, stolu a šlapáků</t>
  </si>
  <si>
    <t>133101101</t>
  </si>
  <si>
    <t>Hloubení šachet v hornině tř. 2 objemu do 100 m3</t>
  </si>
  <si>
    <t>-2012339720</t>
  </si>
  <si>
    <t>0,3*0,7*0,5*2*13                   "lavičky"</t>
  </si>
  <si>
    <t>275313611</t>
  </si>
  <si>
    <t>Základové patky z betonu tř. C 16/20</t>
  </si>
  <si>
    <t>1795787621</t>
  </si>
  <si>
    <t>596911112</t>
  </si>
  <si>
    <t>Kladení šlapáků ve svahu do 1:2</t>
  </si>
  <si>
    <t>-426777639</t>
  </si>
  <si>
    <t>58337303</t>
  </si>
  <si>
    <t>štěrkopísek frakce 0/8</t>
  </si>
  <si>
    <t>127108229</t>
  </si>
  <si>
    <t>583810821</t>
  </si>
  <si>
    <t>kamenné šlapáky</t>
  </si>
  <si>
    <t>-599559990</t>
  </si>
  <si>
    <t>9361241131</t>
  </si>
  <si>
    <t>Montáž stolu a lavičky stabilní kotvené šrouby na pevný podklad</t>
  </si>
  <si>
    <t>776897381</t>
  </si>
  <si>
    <t>749101001</t>
  </si>
  <si>
    <t>lavička bez opěradla dřevěná 3200x400x400mm  - T01</t>
  </si>
  <si>
    <t>-970490560</t>
  </si>
  <si>
    <t>749101002</t>
  </si>
  <si>
    <t>stůl dřevěný 1800x700x720mm  - T02</t>
  </si>
  <si>
    <t>-888301908</t>
  </si>
  <si>
    <t>749101003</t>
  </si>
  <si>
    <t>lavička s opěradlem dřevohliníková 1800x665x810 mm  - T03</t>
  </si>
  <si>
    <t>1566687240</t>
  </si>
  <si>
    <t>966001212</t>
  </si>
  <si>
    <t>Odstranění lavičky stabilní kotvené šrouby na pevný podklad</t>
  </si>
  <si>
    <t>-2026851430</t>
  </si>
  <si>
    <t>998223011</t>
  </si>
  <si>
    <t>Přesun hmot pro pozemní komunikace s krytem dlážděným</t>
  </si>
  <si>
    <t>1533051005</t>
  </si>
  <si>
    <t>26 - Vedlejší náklady</t>
  </si>
  <si>
    <t>VRN - Vedlejší rozpočtové náklady</t>
  </si>
  <si>
    <t xml:space="preserve">    VRN1 - Průzkumné, geodetické a projektové práce</t>
  </si>
  <si>
    <t xml:space="preserve">    VRN2 - Příprava staveniště</t>
  </si>
  <si>
    <t xml:space="preserve">    VRN3 - Zařízení staveniště</t>
  </si>
  <si>
    <t xml:space="preserve">    VRN4 - Inženýrská činnost</t>
  </si>
  <si>
    <t xml:space="preserve">    VRN5 - Finanční náklady</t>
  </si>
  <si>
    <t xml:space="preserve">    VRN6 - Územní vlivy</t>
  </si>
  <si>
    <t xml:space="preserve">    VRN7 - Provozní vlivy</t>
  </si>
  <si>
    <t xml:space="preserve">    VRN8 - Přesun stavebních kapacit</t>
  </si>
  <si>
    <t xml:space="preserve">    VRN9 - Ostatní náklady</t>
  </si>
  <si>
    <t>VRN</t>
  </si>
  <si>
    <t>Vedlejší rozpočtové náklady</t>
  </si>
  <si>
    <t>VRN1</t>
  </si>
  <si>
    <t>Průzkumné, geodetické a projektové práce</t>
  </si>
  <si>
    <t>010001000</t>
  </si>
  <si>
    <t>kpl</t>
  </si>
  <si>
    <t>1024</t>
  </si>
  <si>
    <t>346272121</t>
  </si>
  <si>
    <t>VRN2</t>
  </si>
  <si>
    <t>Příprava staveniště</t>
  </si>
  <si>
    <t>020001000</t>
  </si>
  <si>
    <t>1700889744</t>
  </si>
  <si>
    <t>VRN3</t>
  </si>
  <si>
    <t>Zařízení staveniště</t>
  </si>
  <si>
    <t>030001000</t>
  </si>
  <si>
    <t>1870422375</t>
  </si>
  <si>
    <t>VRN4</t>
  </si>
  <si>
    <t>Inženýrská činnost</t>
  </si>
  <si>
    <t>040001000</t>
  </si>
  <si>
    <t>-2017991431</t>
  </si>
  <si>
    <t>VRN5</t>
  </si>
  <si>
    <t>Finanční náklady</t>
  </si>
  <si>
    <t>050001000</t>
  </si>
  <si>
    <t>1005058297</t>
  </si>
  <si>
    <t>VRN6</t>
  </si>
  <si>
    <t>Územní vlivy</t>
  </si>
  <si>
    <t>060001000</t>
  </si>
  <si>
    <t>943009701</t>
  </si>
  <si>
    <t>VRN7</t>
  </si>
  <si>
    <t>Provozní vlivy</t>
  </si>
  <si>
    <t>070001000</t>
  </si>
  <si>
    <t>1697816889</t>
  </si>
  <si>
    <t>VRN8</t>
  </si>
  <si>
    <t>Přesun stavebních kapacit</t>
  </si>
  <si>
    <t>080001000</t>
  </si>
  <si>
    <t>Další náklady na pracovníky</t>
  </si>
  <si>
    <t>62537295</t>
  </si>
  <si>
    <t>VRN9</t>
  </si>
  <si>
    <t>Ostatní náklady</t>
  </si>
  <si>
    <t>090001000</t>
  </si>
  <si>
    <t>-189438592</t>
  </si>
  <si>
    <t>SEZNAM FIGUR</t>
  </si>
  <si>
    <t>Výměra</t>
  </si>
  <si>
    <t xml:space="preserve"> 16</t>
  </si>
  <si>
    <t>Použití figury:</t>
  </si>
  <si>
    <t xml:space="preserve"> 17</t>
  </si>
  <si>
    <t xml:space="preserve"> 18</t>
  </si>
  <si>
    <t>0,3*0,7*0,5*2*2                  "lavičky"</t>
  </si>
  <si>
    <t>2,4*2</t>
  </si>
  <si>
    <t>2,4*2 *0,15*2,000</t>
  </si>
  <si>
    <t>2                                      "T03"</t>
  </si>
  <si>
    <t>0                                        "T01"</t>
  </si>
  <si>
    <t>0                                         "T02"</t>
  </si>
  <si>
    <t>2                                        "T03"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</si>
</sst>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40" x14ac:knownFonts="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0000A8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  <family val="1"/>
      <charset val="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b/>
      <sz val="9"/>
      <name val="Arial CE"/>
    </font>
    <font>
      <u/>
      <sz val="11"/>
      <color theme="1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25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7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22" fillId="5" borderId="0" xfId="0" applyFont="1" applyFill="1" applyAlignment="1">
      <alignment horizontal="center" vertical="center"/>
    </xf>
    <xf numFmtId="0" fontId="23" fillId="0" borderId="16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0" fillId="0" borderId="14" xfId="0" applyNumberFormat="1" applyFont="1" applyBorder="1" applyAlignment="1">
      <alignment vertical="center"/>
    </xf>
    <xf numFmtId="4" fontId="20" fillId="0" borderId="0" xfId="0" applyNumberFormat="1" applyFont="1" applyBorder="1" applyAlignment="1">
      <alignment vertical="center"/>
    </xf>
    <xf numFmtId="166" fontId="20" fillId="0" borderId="0" xfId="0" applyNumberFormat="1" applyFont="1" applyBorder="1" applyAlignment="1">
      <alignment vertical="center"/>
    </xf>
    <xf numFmtId="4" fontId="20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9" fillId="0" borderId="14" xfId="0" applyNumberFormat="1" applyFont="1" applyBorder="1" applyAlignment="1">
      <alignment vertical="center"/>
    </xf>
    <xf numFmtId="4" fontId="29" fillId="0" borderId="0" xfId="0" applyNumberFormat="1" applyFont="1" applyBorder="1" applyAlignment="1">
      <alignment vertical="center"/>
    </xf>
    <xf numFmtId="166" fontId="29" fillId="0" borderId="0" xfId="0" applyNumberFormat="1" applyFont="1" applyBorder="1" applyAlignment="1">
      <alignment vertical="center"/>
    </xf>
    <xf numFmtId="4" fontId="29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>
      <alignment vertical="center"/>
    </xf>
    <xf numFmtId="4" fontId="29" fillId="0" borderId="20" xfId="0" applyNumberFormat="1" applyFont="1" applyBorder="1" applyAlignment="1">
      <alignment vertical="center"/>
    </xf>
    <xf numFmtId="166" fontId="29" fillId="0" borderId="20" xfId="0" applyNumberFormat="1" applyFont="1" applyBorder="1" applyAlignment="1">
      <alignment vertical="center"/>
    </xf>
    <xf numFmtId="4" fontId="29" fillId="0" borderId="21" xfId="0" applyNumberFormat="1" applyFont="1" applyBorder="1" applyAlignment="1">
      <alignment vertical="center"/>
    </xf>
    <xf numFmtId="0" fontId="30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7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2" fillId="5" borderId="0" xfId="0" applyFont="1" applyFill="1" applyAlignment="1">
      <alignment horizontal="left" vertical="center"/>
    </xf>
    <xf numFmtId="0" fontId="22" fillId="5" borderId="0" xfId="0" applyFont="1" applyFill="1" applyAlignment="1">
      <alignment horizontal="right" vertical="center"/>
    </xf>
    <xf numFmtId="0" fontId="32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2" fillId="5" borderId="16" xfId="0" applyFont="1" applyFill="1" applyBorder="1" applyAlignment="1">
      <alignment horizontal="center" vertical="center" wrapText="1"/>
    </xf>
    <xf numFmtId="0" fontId="22" fillId="5" borderId="17" xfId="0" applyFont="1" applyFill="1" applyBorder="1" applyAlignment="1">
      <alignment horizontal="center" vertical="center" wrapText="1"/>
    </xf>
    <xf numFmtId="0" fontId="22" fillId="5" borderId="18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/>
    <xf numFmtId="166" fontId="33" fillId="0" borderId="12" xfId="0" applyNumberFormat="1" applyFont="1" applyBorder="1" applyAlignment="1"/>
    <xf numFmtId="166" fontId="33" fillId="0" borderId="13" xfId="0" applyNumberFormat="1" applyFont="1" applyBorder="1" applyAlignment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2" fillId="0" borderId="22" xfId="0" applyFont="1" applyBorder="1" applyAlignment="1" applyProtection="1">
      <alignment horizontal="center" vertical="center"/>
      <protection locked="0"/>
    </xf>
    <xf numFmtId="49" fontId="22" fillId="0" borderId="22" xfId="0" applyNumberFormat="1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center" vertical="center" wrapText="1"/>
      <protection locked="0"/>
    </xf>
    <xf numFmtId="167" fontId="22" fillId="0" borderId="22" xfId="0" applyNumberFormat="1" applyFont="1" applyBorder="1" applyAlignment="1" applyProtection="1">
      <alignment vertical="center"/>
      <protection locked="0"/>
    </xf>
    <xf numFmtId="4" fontId="22" fillId="3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  <protection locked="0"/>
    </xf>
    <xf numFmtId="0" fontId="23" fillId="3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>
      <alignment horizontal="center" vertical="center"/>
    </xf>
    <xf numFmtId="166" fontId="23" fillId="0" borderId="0" xfId="0" applyNumberFormat="1" applyFont="1" applyBorder="1" applyAlignment="1">
      <alignment vertical="center"/>
    </xf>
    <xf numFmtId="166" fontId="23" fillId="0" borderId="15" xfId="0" applyNumberFormat="1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35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36" fillId="0" borderId="22" xfId="0" applyFont="1" applyBorder="1" applyAlignment="1" applyProtection="1">
      <alignment horizontal="center" vertical="center"/>
      <protection locked="0"/>
    </xf>
    <xf numFmtId="49" fontId="36" fillId="0" borderId="22" xfId="0" applyNumberFormat="1" applyFont="1" applyBorder="1" applyAlignment="1" applyProtection="1">
      <alignment horizontal="left" vertical="center" wrapText="1"/>
      <protection locked="0"/>
    </xf>
    <xf numFmtId="0" fontId="36" fillId="0" borderId="22" xfId="0" applyFont="1" applyBorder="1" applyAlignment="1" applyProtection="1">
      <alignment horizontal="left" vertical="center" wrapText="1"/>
      <protection locked="0"/>
    </xf>
    <xf numFmtId="0" fontId="36" fillId="0" borderId="22" xfId="0" applyFont="1" applyBorder="1" applyAlignment="1" applyProtection="1">
      <alignment horizontal="center" vertical="center" wrapText="1"/>
      <protection locked="0"/>
    </xf>
    <xf numFmtId="167" fontId="36" fillId="0" borderId="22" xfId="0" applyNumberFormat="1" applyFont="1" applyBorder="1" applyAlignment="1" applyProtection="1">
      <alignment vertical="center"/>
      <protection locked="0"/>
    </xf>
    <xf numFmtId="4" fontId="36" fillId="3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  <protection locked="0"/>
    </xf>
    <xf numFmtId="0" fontId="37" fillId="0" borderId="3" xfId="0" applyFont="1" applyBorder="1" applyAlignment="1">
      <alignment vertical="center"/>
    </xf>
    <xf numFmtId="0" fontId="36" fillId="3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>
      <alignment horizontal="center"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10" fillId="0" borderId="19" xfId="0" applyFont="1" applyBorder="1" applyAlignment="1">
      <alignment vertical="center"/>
    </xf>
    <xf numFmtId="0" fontId="10" fillId="0" borderId="20" xfId="0" applyFont="1" applyBorder="1" applyAlignment="1">
      <alignment vertical="center"/>
    </xf>
    <xf numFmtId="0" fontId="10" fillId="0" borderId="21" xfId="0" applyFont="1" applyBorder="1" applyAlignment="1">
      <alignment vertical="center"/>
    </xf>
    <xf numFmtId="0" fontId="23" fillId="3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3" fillId="0" borderId="20" xfId="0" applyNumberFormat="1" applyFont="1" applyBorder="1" applyAlignment="1">
      <alignment vertical="center"/>
    </xf>
    <xf numFmtId="166" fontId="23" fillId="0" borderId="21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 wrapText="1"/>
    </xf>
    <xf numFmtId="0" fontId="38" fillId="0" borderId="16" xfId="0" applyFont="1" applyBorder="1" applyAlignment="1">
      <alignment horizontal="left" vertical="center" wrapText="1"/>
    </xf>
    <xf numFmtId="0" fontId="38" fillId="0" borderId="22" xfId="0" applyFont="1" applyBorder="1" applyAlignment="1">
      <alignment horizontal="left" vertical="center" wrapText="1"/>
    </xf>
    <xf numFmtId="0" fontId="38" fillId="0" borderId="22" xfId="0" applyFont="1" applyBorder="1" applyAlignment="1">
      <alignment horizontal="left" vertical="center"/>
    </xf>
    <xf numFmtId="167" fontId="38" fillId="0" borderId="18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4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22" fillId="5" borderId="6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left" vertical="center"/>
    </xf>
    <xf numFmtId="0" fontId="22" fillId="5" borderId="7" xfId="0" applyFont="1" applyFill="1" applyBorder="1" applyAlignment="1">
      <alignment horizontal="right" vertical="center"/>
    </xf>
    <xf numFmtId="0" fontId="22" fillId="5" borderId="7" xfId="0" applyFont="1" applyFill="1" applyBorder="1" applyAlignment="1">
      <alignment horizontal="center" vertical="center"/>
    </xf>
    <xf numFmtId="0" fontId="22" fillId="5" borderId="8" xfId="0" applyFont="1" applyFill="1" applyBorder="1" applyAlignment="1">
      <alignment horizontal="left" vertical="center"/>
    </xf>
    <xf numFmtId="0" fontId="27" fillId="0" borderId="0" xfId="0" applyFont="1" applyAlignment="1">
      <alignment horizontal="left" vertical="center" wrapText="1"/>
    </xf>
    <xf numFmtId="4" fontId="28" fillId="0" borderId="0" xfId="0" applyNumberFormat="1" applyFont="1" applyAlignment="1">
      <alignment vertical="center"/>
    </xf>
    <xf numFmtId="0" fontId="28" fillId="0" borderId="0" xfId="0" applyFont="1" applyAlignment="1">
      <alignment vertical="center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7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8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13" fillId="2" borderId="0" xfId="0" applyFont="1" applyFill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101"/>
  <sheetViews>
    <sheetView showGridLines="0" topLeftCell="A61" workbookViewId="0"/>
  </sheetViews>
  <sheetFormatPr defaultRowHeight="15" x14ac:dyDescent="0.2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 x14ac:dyDescent="0.2">
      <c r="A1" s="16" t="s">
        <v>0</v>
      </c>
      <c r="AZ1" s="16" t="s">
        <v>1</v>
      </c>
      <c r="BA1" s="16" t="s">
        <v>2</v>
      </c>
      <c r="BB1" s="16" t="s">
        <v>1</v>
      </c>
      <c r="BT1" s="16" t="s">
        <v>3</v>
      </c>
      <c r="BU1" s="16" t="s">
        <v>3</v>
      </c>
      <c r="BV1" s="16" t="s">
        <v>4</v>
      </c>
    </row>
    <row r="2" spans="1:74" s="1" customFormat="1" ht="36.950000000000003" customHeight="1" x14ac:dyDescent="0.2">
      <c r="AR2" s="247" t="s">
        <v>5</v>
      </c>
      <c r="AS2" s="232"/>
      <c r="AT2" s="232"/>
      <c r="AU2" s="232"/>
      <c r="AV2" s="232"/>
      <c r="AW2" s="232"/>
      <c r="AX2" s="232"/>
      <c r="AY2" s="232"/>
      <c r="AZ2" s="232"/>
      <c r="BA2" s="232"/>
      <c r="BB2" s="232"/>
      <c r="BC2" s="232"/>
      <c r="BD2" s="232"/>
      <c r="BE2" s="232"/>
      <c r="BS2" s="17" t="s">
        <v>6</v>
      </c>
      <c r="BT2" s="17" t="s">
        <v>7</v>
      </c>
    </row>
    <row r="3" spans="1:74" s="1" customFormat="1" ht="6.95" customHeight="1" x14ac:dyDescent="0.2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8</v>
      </c>
      <c r="BT3" s="17" t="s">
        <v>9</v>
      </c>
    </row>
    <row r="4" spans="1:74" s="1" customFormat="1" ht="24.95" customHeight="1" x14ac:dyDescent="0.2">
      <c r="B4" s="20"/>
      <c r="D4" s="21" t="s">
        <v>10</v>
      </c>
      <c r="AR4" s="20"/>
      <c r="AS4" s="22" t="s">
        <v>11</v>
      </c>
      <c r="BE4" s="23" t="s">
        <v>12</v>
      </c>
      <c r="BS4" s="17" t="s">
        <v>13</v>
      </c>
    </row>
    <row r="5" spans="1:74" s="1" customFormat="1" ht="12" customHeight="1" x14ac:dyDescent="0.2">
      <c r="B5" s="20"/>
      <c r="D5" s="24" t="s">
        <v>14</v>
      </c>
      <c r="K5" s="231" t="s">
        <v>15</v>
      </c>
      <c r="L5" s="232"/>
      <c r="M5" s="232"/>
      <c r="N5" s="232"/>
      <c r="O5" s="232"/>
      <c r="P5" s="232"/>
      <c r="Q5" s="232"/>
      <c r="R5" s="232"/>
      <c r="S5" s="232"/>
      <c r="T5" s="232"/>
      <c r="U5" s="232"/>
      <c r="V5" s="232"/>
      <c r="W5" s="232"/>
      <c r="X5" s="232"/>
      <c r="Y5" s="232"/>
      <c r="Z5" s="232"/>
      <c r="AA5" s="232"/>
      <c r="AB5" s="232"/>
      <c r="AC5" s="232"/>
      <c r="AD5" s="232"/>
      <c r="AE5" s="232"/>
      <c r="AF5" s="232"/>
      <c r="AG5" s="232"/>
      <c r="AH5" s="232"/>
      <c r="AI5" s="232"/>
      <c r="AJ5" s="232"/>
      <c r="AK5" s="232"/>
      <c r="AL5" s="232"/>
      <c r="AM5" s="232"/>
      <c r="AN5" s="232"/>
      <c r="AO5" s="232"/>
      <c r="AR5" s="20"/>
      <c r="BE5" s="228" t="s">
        <v>16</v>
      </c>
      <c r="BS5" s="17" t="s">
        <v>6</v>
      </c>
    </row>
    <row r="6" spans="1:74" s="1" customFormat="1" ht="36.950000000000003" customHeight="1" x14ac:dyDescent="0.2">
      <c r="B6" s="20"/>
      <c r="D6" s="26" t="s">
        <v>17</v>
      </c>
      <c r="K6" s="233" t="s">
        <v>18</v>
      </c>
      <c r="L6" s="232"/>
      <c r="M6" s="232"/>
      <c r="N6" s="232"/>
      <c r="O6" s="232"/>
      <c r="P6" s="232"/>
      <c r="Q6" s="232"/>
      <c r="R6" s="232"/>
      <c r="S6" s="232"/>
      <c r="T6" s="232"/>
      <c r="U6" s="232"/>
      <c r="V6" s="232"/>
      <c r="W6" s="232"/>
      <c r="X6" s="232"/>
      <c r="Y6" s="232"/>
      <c r="Z6" s="232"/>
      <c r="AA6" s="232"/>
      <c r="AB6" s="232"/>
      <c r="AC6" s="232"/>
      <c r="AD6" s="232"/>
      <c r="AE6" s="232"/>
      <c r="AF6" s="232"/>
      <c r="AG6" s="232"/>
      <c r="AH6" s="232"/>
      <c r="AI6" s="232"/>
      <c r="AJ6" s="232"/>
      <c r="AK6" s="232"/>
      <c r="AL6" s="232"/>
      <c r="AM6" s="232"/>
      <c r="AN6" s="232"/>
      <c r="AO6" s="232"/>
      <c r="AR6" s="20"/>
      <c r="BE6" s="229"/>
      <c r="BS6" s="17" t="s">
        <v>6</v>
      </c>
    </row>
    <row r="7" spans="1:74" s="1" customFormat="1" ht="12" customHeight="1" x14ac:dyDescent="0.2">
      <c r="B7" s="20"/>
      <c r="D7" s="27" t="s">
        <v>19</v>
      </c>
      <c r="K7" s="25" t="s">
        <v>1</v>
      </c>
      <c r="AK7" s="27" t="s">
        <v>20</v>
      </c>
      <c r="AN7" s="25" t="s">
        <v>1</v>
      </c>
      <c r="AR7" s="20"/>
      <c r="BE7" s="229"/>
      <c r="BS7" s="17" t="s">
        <v>8</v>
      </c>
    </row>
    <row r="8" spans="1:74" s="1" customFormat="1" ht="12" customHeight="1" x14ac:dyDescent="0.2">
      <c r="B8" s="20"/>
      <c r="D8" s="27" t="s">
        <v>21</v>
      </c>
      <c r="K8" s="25" t="s">
        <v>22</v>
      </c>
      <c r="AK8" s="27" t="s">
        <v>23</v>
      </c>
      <c r="AN8" s="28" t="s">
        <v>24</v>
      </c>
      <c r="AR8" s="20"/>
      <c r="BE8" s="229"/>
      <c r="BS8" s="17" t="s">
        <v>8</v>
      </c>
    </row>
    <row r="9" spans="1:74" s="1" customFormat="1" ht="14.45" customHeight="1" x14ac:dyDescent="0.2">
      <c r="B9" s="20"/>
      <c r="AR9" s="20"/>
      <c r="BE9" s="229"/>
      <c r="BS9" s="17" t="s">
        <v>8</v>
      </c>
    </row>
    <row r="10" spans="1:74" s="1" customFormat="1" ht="12" customHeight="1" x14ac:dyDescent="0.2">
      <c r="B10" s="20"/>
      <c r="D10" s="27" t="s">
        <v>25</v>
      </c>
      <c r="AK10" s="27" t="s">
        <v>26</v>
      </c>
      <c r="AN10" s="25" t="s">
        <v>1</v>
      </c>
      <c r="AR10" s="20"/>
      <c r="BE10" s="229"/>
      <c r="BS10" s="17" t="s">
        <v>6</v>
      </c>
    </row>
    <row r="11" spans="1:74" s="1" customFormat="1" ht="18.399999999999999" customHeight="1" x14ac:dyDescent="0.2">
      <c r="B11" s="20"/>
      <c r="E11" s="25" t="s">
        <v>27</v>
      </c>
      <c r="AK11" s="27" t="s">
        <v>28</v>
      </c>
      <c r="AN11" s="25" t="s">
        <v>1</v>
      </c>
      <c r="AR11" s="20"/>
      <c r="BE11" s="229"/>
      <c r="BS11" s="17" t="s">
        <v>6</v>
      </c>
    </row>
    <row r="12" spans="1:74" s="1" customFormat="1" ht="6.95" customHeight="1" x14ac:dyDescent="0.2">
      <c r="B12" s="20"/>
      <c r="AR12" s="20"/>
      <c r="BE12" s="229"/>
      <c r="BS12" s="17" t="s">
        <v>8</v>
      </c>
    </row>
    <row r="13" spans="1:74" s="1" customFormat="1" ht="12" customHeight="1" x14ac:dyDescent="0.2">
      <c r="B13" s="20"/>
      <c r="D13" s="27" t="s">
        <v>29</v>
      </c>
      <c r="AK13" s="27" t="s">
        <v>26</v>
      </c>
      <c r="AN13" s="29" t="s">
        <v>30</v>
      </c>
      <c r="AR13" s="20"/>
      <c r="BE13" s="229"/>
      <c r="BS13" s="17" t="s">
        <v>8</v>
      </c>
    </row>
    <row r="14" spans="1:74" ht="12.75" x14ac:dyDescent="0.2">
      <c r="B14" s="20"/>
      <c r="E14" s="234" t="s">
        <v>30</v>
      </c>
      <c r="F14" s="235"/>
      <c r="G14" s="235"/>
      <c r="H14" s="235"/>
      <c r="I14" s="235"/>
      <c r="J14" s="235"/>
      <c r="K14" s="235"/>
      <c r="L14" s="235"/>
      <c r="M14" s="235"/>
      <c r="N14" s="235"/>
      <c r="O14" s="235"/>
      <c r="P14" s="235"/>
      <c r="Q14" s="235"/>
      <c r="R14" s="235"/>
      <c r="S14" s="235"/>
      <c r="T14" s="235"/>
      <c r="U14" s="235"/>
      <c r="V14" s="235"/>
      <c r="W14" s="235"/>
      <c r="X14" s="235"/>
      <c r="Y14" s="235"/>
      <c r="Z14" s="235"/>
      <c r="AA14" s="235"/>
      <c r="AB14" s="235"/>
      <c r="AC14" s="235"/>
      <c r="AD14" s="235"/>
      <c r="AE14" s="235"/>
      <c r="AF14" s="235"/>
      <c r="AG14" s="235"/>
      <c r="AH14" s="235"/>
      <c r="AI14" s="235"/>
      <c r="AJ14" s="235"/>
      <c r="AK14" s="27" t="s">
        <v>28</v>
      </c>
      <c r="AN14" s="29" t="s">
        <v>30</v>
      </c>
      <c r="AR14" s="20"/>
      <c r="BE14" s="229"/>
      <c r="BS14" s="17" t="s">
        <v>8</v>
      </c>
    </row>
    <row r="15" spans="1:74" s="1" customFormat="1" ht="6.95" customHeight="1" x14ac:dyDescent="0.2">
      <c r="B15" s="20"/>
      <c r="AR15" s="20"/>
      <c r="BE15" s="229"/>
      <c r="BS15" s="17" t="s">
        <v>3</v>
      </c>
    </row>
    <row r="16" spans="1:74" s="1" customFormat="1" ht="12" customHeight="1" x14ac:dyDescent="0.2">
      <c r="B16" s="20"/>
      <c r="D16" s="27" t="s">
        <v>31</v>
      </c>
      <c r="AK16" s="27" t="s">
        <v>26</v>
      </c>
      <c r="AN16" s="25" t="s">
        <v>1</v>
      </c>
      <c r="AR16" s="20"/>
      <c r="BE16" s="229"/>
      <c r="BS16" s="17" t="s">
        <v>3</v>
      </c>
    </row>
    <row r="17" spans="1:71" s="1" customFormat="1" ht="18.399999999999999" customHeight="1" x14ac:dyDescent="0.2">
      <c r="B17" s="20"/>
      <c r="E17" s="25" t="s">
        <v>32</v>
      </c>
      <c r="AK17" s="27" t="s">
        <v>28</v>
      </c>
      <c r="AN17" s="25" t="s">
        <v>1</v>
      </c>
      <c r="AR17" s="20"/>
      <c r="BE17" s="229"/>
      <c r="BS17" s="17" t="s">
        <v>33</v>
      </c>
    </row>
    <row r="18" spans="1:71" s="1" customFormat="1" ht="6.95" customHeight="1" x14ac:dyDescent="0.2">
      <c r="B18" s="20"/>
      <c r="AR18" s="20"/>
      <c r="BE18" s="229"/>
      <c r="BS18" s="17" t="s">
        <v>8</v>
      </c>
    </row>
    <row r="19" spans="1:71" s="1" customFormat="1" ht="12" customHeight="1" x14ac:dyDescent="0.2">
      <c r="B19" s="20"/>
      <c r="D19" s="27" t="s">
        <v>34</v>
      </c>
      <c r="AK19" s="27" t="s">
        <v>26</v>
      </c>
      <c r="AN19" s="25" t="s">
        <v>1</v>
      </c>
      <c r="AR19" s="20"/>
      <c r="BE19" s="229"/>
      <c r="BS19" s="17" t="s">
        <v>8</v>
      </c>
    </row>
    <row r="20" spans="1:71" s="1" customFormat="1" ht="18.399999999999999" customHeight="1" x14ac:dyDescent="0.2">
      <c r="B20" s="20"/>
      <c r="E20" s="25" t="s">
        <v>35</v>
      </c>
      <c r="AK20" s="27" t="s">
        <v>28</v>
      </c>
      <c r="AN20" s="25" t="s">
        <v>1</v>
      </c>
      <c r="AR20" s="20"/>
      <c r="BE20" s="229"/>
      <c r="BS20" s="17" t="s">
        <v>33</v>
      </c>
    </row>
    <row r="21" spans="1:71" s="1" customFormat="1" ht="6.95" customHeight="1" x14ac:dyDescent="0.2">
      <c r="B21" s="20"/>
      <c r="AR21" s="20"/>
      <c r="BE21" s="229"/>
    </row>
    <row r="22" spans="1:71" s="1" customFormat="1" ht="12" customHeight="1" x14ac:dyDescent="0.2">
      <c r="B22" s="20"/>
      <c r="D22" s="27" t="s">
        <v>36</v>
      </c>
      <c r="AR22" s="20"/>
      <c r="BE22" s="229"/>
    </row>
    <row r="23" spans="1:71" s="1" customFormat="1" ht="16.5" customHeight="1" x14ac:dyDescent="0.2">
      <c r="B23" s="20"/>
      <c r="E23" s="236" t="s">
        <v>1</v>
      </c>
      <c r="F23" s="236"/>
      <c r="G23" s="236"/>
      <c r="H23" s="236"/>
      <c r="I23" s="236"/>
      <c r="J23" s="236"/>
      <c r="K23" s="236"/>
      <c r="L23" s="236"/>
      <c r="M23" s="236"/>
      <c r="N23" s="236"/>
      <c r="O23" s="236"/>
      <c r="P23" s="236"/>
      <c r="Q23" s="236"/>
      <c r="R23" s="236"/>
      <c r="S23" s="236"/>
      <c r="T23" s="236"/>
      <c r="U23" s="236"/>
      <c r="V23" s="236"/>
      <c r="W23" s="236"/>
      <c r="X23" s="236"/>
      <c r="Y23" s="236"/>
      <c r="Z23" s="236"/>
      <c r="AA23" s="236"/>
      <c r="AB23" s="236"/>
      <c r="AC23" s="236"/>
      <c r="AD23" s="236"/>
      <c r="AE23" s="236"/>
      <c r="AF23" s="236"/>
      <c r="AG23" s="236"/>
      <c r="AH23" s="236"/>
      <c r="AI23" s="236"/>
      <c r="AJ23" s="236"/>
      <c r="AK23" s="236"/>
      <c r="AL23" s="236"/>
      <c r="AM23" s="236"/>
      <c r="AN23" s="236"/>
      <c r="AR23" s="20"/>
      <c r="BE23" s="229"/>
    </row>
    <row r="24" spans="1:71" s="1" customFormat="1" ht="6.95" customHeight="1" x14ac:dyDescent="0.2">
      <c r="B24" s="20"/>
      <c r="AR24" s="20"/>
      <c r="BE24" s="229"/>
    </row>
    <row r="25" spans="1:71" s="1" customFormat="1" ht="6.95" customHeight="1" x14ac:dyDescent="0.2">
      <c r="B25" s="20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R25" s="20"/>
      <c r="BE25" s="229"/>
    </row>
    <row r="26" spans="1:71" s="2" customFormat="1" ht="25.9" customHeight="1" x14ac:dyDescent="0.2">
      <c r="A26" s="32"/>
      <c r="B26" s="33"/>
      <c r="C26" s="32"/>
      <c r="D26" s="34" t="s">
        <v>37</v>
      </c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237">
        <f>ROUND(AG94,0)</f>
        <v>0</v>
      </c>
      <c r="AL26" s="238"/>
      <c r="AM26" s="238"/>
      <c r="AN26" s="238"/>
      <c r="AO26" s="238"/>
      <c r="AP26" s="32"/>
      <c r="AQ26" s="32"/>
      <c r="AR26" s="33"/>
      <c r="BE26" s="229"/>
    </row>
    <row r="27" spans="1:71" s="2" customFormat="1" ht="6.95" customHeight="1" x14ac:dyDescent="0.2">
      <c r="A27" s="32"/>
      <c r="B27" s="33"/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2"/>
      <c r="AI27" s="32"/>
      <c r="AJ27" s="32"/>
      <c r="AK27" s="32"/>
      <c r="AL27" s="32"/>
      <c r="AM27" s="32"/>
      <c r="AN27" s="32"/>
      <c r="AO27" s="32"/>
      <c r="AP27" s="32"/>
      <c r="AQ27" s="32"/>
      <c r="AR27" s="33"/>
      <c r="BE27" s="229"/>
    </row>
    <row r="28" spans="1:71" s="2" customFormat="1" ht="12.75" x14ac:dyDescent="0.2">
      <c r="A28" s="32"/>
      <c r="B28" s="33"/>
      <c r="C28" s="32"/>
      <c r="D28" s="32"/>
      <c r="E28" s="32"/>
      <c r="F28" s="32"/>
      <c r="G28" s="32"/>
      <c r="H28" s="32"/>
      <c r="I28" s="32"/>
      <c r="J28" s="32"/>
      <c r="K28" s="32"/>
      <c r="L28" s="239" t="s">
        <v>38</v>
      </c>
      <c r="M28" s="239"/>
      <c r="N28" s="239"/>
      <c r="O28" s="239"/>
      <c r="P28" s="239"/>
      <c r="Q28" s="32"/>
      <c r="R28" s="32"/>
      <c r="S28" s="32"/>
      <c r="T28" s="32"/>
      <c r="U28" s="32"/>
      <c r="V28" s="32"/>
      <c r="W28" s="239" t="s">
        <v>39</v>
      </c>
      <c r="X28" s="239"/>
      <c r="Y28" s="239"/>
      <c r="Z28" s="239"/>
      <c r="AA28" s="239"/>
      <c r="AB28" s="239"/>
      <c r="AC28" s="239"/>
      <c r="AD28" s="239"/>
      <c r="AE28" s="239"/>
      <c r="AF28" s="32"/>
      <c r="AG28" s="32"/>
      <c r="AH28" s="32"/>
      <c r="AI28" s="32"/>
      <c r="AJ28" s="32"/>
      <c r="AK28" s="239" t="s">
        <v>40</v>
      </c>
      <c r="AL28" s="239"/>
      <c r="AM28" s="239"/>
      <c r="AN28" s="239"/>
      <c r="AO28" s="239"/>
      <c r="AP28" s="32"/>
      <c r="AQ28" s="32"/>
      <c r="AR28" s="33"/>
      <c r="BE28" s="229"/>
    </row>
    <row r="29" spans="1:71" s="3" customFormat="1" ht="14.45" customHeight="1" x14ac:dyDescent="0.2">
      <c r="B29" s="37"/>
      <c r="D29" s="27" t="s">
        <v>41</v>
      </c>
      <c r="F29" s="27" t="s">
        <v>42</v>
      </c>
      <c r="L29" s="242">
        <v>0.21</v>
      </c>
      <c r="M29" s="241"/>
      <c r="N29" s="241"/>
      <c r="O29" s="241"/>
      <c r="P29" s="241"/>
      <c r="W29" s="240">
        <f>ROUND(AZ94, 0)</f>
        <v>0</v>
      </c>
      <c r="X29" s="241"/>
      <c r="Y29" s="241"/>
      <c r="Z29" s="241"/>
      <c r="AA29" s="241"/>
      <c r="AB29" s="241"/>
      <c r="AC29" s="241"/>
      <c r="AD29" s="241"/>
      <c r="AE29" s="241"/>
      <c r="AK29" s="240">
        <f>ROUND(AV94, 0)</f>
        <v>0</v>
      </c>
      <c r="AL29" s="241"/>
      <c r="AM29" s="241"/>
      <c r="AN29" s="241"/>
      <c r="AO29" s="241"/>
      <c r="AR29" s="37"/>
      <c r="BE29" s="230"/>
    </row>
    <row r="30" spans="1:71" s="3" customFormat="1" ht="14.45" customHeight="1" x14ac:dyDescent="0.2">
      <c r="B30" s="37"/>
      <c r="F30" s="27" t="s">
        <v>43</v>
      </c>
      <c r="L30" s="242">
        <v>0.15</v>
      </c>
      <c r="M30" s="241"/>
      <c r="N30" s="241"/>
      <c r="O30" s="241"/>
      <c r="P30" s="241"/>
      <c r="W30" s="240">
        <f>ROUND(BA94, 0)</f>
        <v>0</v>
      </c>
      <c r="X30" s="241"/>
      <c r="Y30" s="241"/>
      <c r="Z30" s="241"/>
      <c r="AA30" s="241"/>
      <c r="AB30" s="241"/>
      <c r="AC30" s="241"/>
      <c r="AD30" s="241"/>
      <c r="AE30" s="241"/>
      <c r="AK30" s="240">
        <f>ROUND(AW94, 0)</f>
        <v>0</v>
      </c>
      <c r="AL30" s="241"/>
      <c r="AM30" s="241"/>
      <c r="AN30" s="241"/>
      <c r="AO30" s="241"/>
      <c r="AR30" s="37"/>
      <c r="BE30" s="230"/>
    </row>
    <row r="31" spans="1:71" s="3" customFormat="1" ht="14.45" hidden="1" customHeight="1" x14ac:dyDescent="0.2">
      <c r="B31" s="37"/>
      <c r="F31" s="27" t="s">
        <v>44</v>
      </c>
      <c r="L31" s="242">
        <v>0.21</v>
      </c>
      <c r="M31" s="241"/>
      <c r="N31" s="241"/>
      <c r="O31" s="241"/>
      <c r="P31" s="241"/>
      <c r="W31" s="240">
        <f>ROUND(BB94, 0)</f>
        <v>0</v>
      </c>
      <c r="X31" s="241"/>
      <c r="Y31" s="241"/>
      <c r="Z31" s="241"/>
      <c r="AA31" s="241"/>
      <c r="AB31" s="241"/>
      <c r="AC31" s="241"/>
      <c r="AD31" s="241"/>
      <c r="AE31" s="241"/>
      <c r="AK31" s="240">
        <v>0</v>
      </c>
      <c r="AL31" s="241"/>
      <c r="AM31" s="241"/>
      <c r="AN31" s="241"/>
      <c r="AO31" s="241"/>
      <c r="AR31" s="37"/>
      <c r="BE31" s="230"/>
    </row>
    <row r="32" spans="1:71" s="3" customFormat="1" ht="14.45" hidden="1" customHeight="1" x14ac:dyDescent="0.2">
      <c r="B32" s="37"/>
      <c r="F32" s="27" t="s">
        <v>45</v>
      </c>
      <c r="L32" s="242">
        <v>0.15</v>
      </c>
      <c r="M32" s="241"/>
      <c r="N32" s="241"/>
      <c r="O32" s="241"/>
      <c r="P32" s="241"/>
      <c r="W32" s="240">
        <f>ROUND(BC94, 0)</f>
        <v>0</v>
      </c>
      <c r="X32" s="241"/>
      <c r="Y32" s="241"/>
      <c r="Z32" s="241"/>
      <c r="AA32" s="241"/>
      <c r="AB32" s="241"/>
      <c r="AC32" s="241"/>
      <c r="AD32" s="241"/>
      <c r="AE32" s="241"/>
      <c r="AK32" s="240">
        <v>0</v>
      </c>
      <c r="AL32" s="241"/>
      <c r="AM32" s="241"/>
      <c r="AN32" s="241"/>
      <c r="AO32" s="241"/>
      <c r="AR32" s="37"/>
      <c r="BE32" s="230"/>
    </row>
    <row r="33" spans="1:57" s="3" customFormat="1" ht="14.45" hidden="1" customHeight="1" x14ac:dyDescent="0.2">
      <c r="B33" s="37"/>
      <c r="F33" s="27" t="s">
        <v>46</v>
      </c>
      <c r="L33" s="242">
        <v>0</v>
      </c>
      <c r="M33" s="241"/>
      <c r="N33" s="241"/>
      <c r="O33" s="241"/>
      <c r="P33" s="241"/>
      <c r="W33" s="240">
        <f>ROUND(BD94, 0)</f>
        <v>0</v>
      </c>
      <c r="X33" s="241"/>
      <c r="Y33" s="241"/>
      <c r="Z33" s="241"/>
      <c r="AA33" s="241"/>
      <c r="AB33" s="241"/>
      <c r="AC33" s="241"/>
      <c r="AD33" s="241"/>
      <c r="AE33" s="241"/>
      <c r="AK33" s="240">
        <v>0</v>
      </c>
      <c r="AL33" s="241"/>
      <c r="AM33" s="241"/>
      <c r="AN33" s="241"/>
      <c r="AO33" s="241"/>
      <c r="AR33" s="37"/>
      <c r="BE33" s="230"/>
    </row>
    <row r="34" spans="1:57" s="2" customFormat="1" ht="6.95" customHeight="1" x14ac:dyDescent="0.2">
      <c r="A34" s="32"/>
      <c r="B34" s="33"/>
      <c r="C34" s="32"/>
      <c r="D34" s="32"/>
      <c r="E34" s="32"/>
      <c r="F34" s="32"/>
      <c r="G34" s="32"/>
      <c r="H34" s="32"/>
      <c r="I34" s="32"/>
      <c r="J34" s="32"/>
      <c r="K34" s="32"/>
      <c r="L34" s="32"/>
      <c r="M34" s="32"/>
      <c r="N34" s="32"/>
      <c r="O34" s="32"/>
      <c r="P34" s="32"/>
      <c r="Q34" s="32"/>
      <c r="R34" s="3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  <c r="AF34" s="32"/>
      <c r="AG34" s="32"/>
      <c r="AH34" s="32"/>
      <c r="AI34" s="32"/>
      <c r="AJ34" s="32"/>
      <c r="AK34" s="32"/>
      <c r="AL34" s="32"/>
      <c r="AM34" s="32"/>
      <c r="AN34" s="32"/>
      <c r="AO34" s="32"/>
      <c r="AP34" s="32"/>
      <c r="AQ34" s="32"/>
      <c r="AR34" s="33"/>
      <c r="BE34" s="229"/>
    </row>
    <row r="35" spans="1:57" s="2" customFormat="1" ht="25.9" customHeight="1" x14ac:dyDescent="0.2">
      <c r="A35" s="32"/>
      <c r="B35" s="33"/>
      <c r="C35" s="38"/>
      <c r="D35" s="39" t="s">
        <v>47</v>
      </c>
      <c r="E35" s="40"/>
      <c r="F35" s="40"/>
      <c r="G35" s="40"/>
      <c r="H35" s="40"/>
      <c r="I35" s="40"/>
      <c r="J35" s="40"/>
      <c r="K35" s="40"/>
      <c r="L35" s="40"/>
      <c r="M35" s="40"/>
      <c r="N35" s="40"/>
      <c r="O35" s="40"/>
      <c r="P35" s="40"/>
      <c r="Q35" s="40"/>
      <c r="R35" s="40"/>
      <c r="S35" s="40"/>
      <c r="T35" s="41" t="s">
        <v>48</v>
      </c>
      <c r="U35" s="40"/>
      <c r="V35" s="40"/>
      <c r="W35" s="40"/>
      <c r="X35" s="246" t="s">
        <v>49</v>
      </c>
      <c r="Y35" s="244"/>
      <c r="Z35" s="244"/>
      <c r="AA35" s="244"/>
      <c r="AB35" s="244"/>
      <c r="AC35" s="40"/>
      <c r="AD35" s="40"/>
      <c r="AE35" s="40"/>
      <c r="AF35" s="40"/>
      <c r="AG35" s="40"/>
      <c r="AH35" s="40"/>
      <c r="AI35" s="40"/>
      <c r="AJ35" s="40"/>
      <c r="AK35" s="243">
        <f>SUM(AK26:AK33)</f>
        <v>0</v>
      </c>
      <c r="AL35" s="244"/>
      <c r="AM35" s="244"/>
      <c r="AN35" s="244"/>
      <c r="AO35" s="245"/>
      <c r="AP35" s="38"/>
      <c r="AQ35" s="38"/>
      <c r="AR35" s="33"/>
      <c r="BE35" s="32"/>
    </row>
    <row r="36" spans="1:57" s="2" customFormat="1" ht="6.95" customHeight="1" x14ac:dyDescent="0.2">
      <c r="A36" s="32"/>
      <c r="B36" s="33"/>
      <c r="C36" s="32"/>
      <c r="D36" s="32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32"/>
      <c r="AI36" s="32"/>
      <c r="AJ36" s="32"/>
      <c r="AK36" s="32"/>
      <c r="AL36" s="32"/>
      <c r="AM36" s="32"/>
      <c r="AN36" s="32"/>
      <c r="AO36" s="32"/>
      <c r="AP36" s="32"/>
      <c r="AQ36" s="32"/>
      <c r="AR36" s="33"/>
      <c r="BE36" s="32"/>
    </row>
    <row r="37" spans="1:57" s="2" customFormat="1" ht="14.45" customHeight="1" x14ac:dyDescent="0.2">
      <c r="A37" s="32"/>
      <c r="B37" s="33"/>
      <c r="C37" s="32"/>
      <c r="D37" s="32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  <c r="AF37" s="32"/>
      <c r="AG37" s="32"/>
      <c r="AH37" s="32"/>
      <c r="AI37" s="32"/>
      <c r="AJ37" s="32"/>
      <c r="AK37" s="32"/>
      <c r="AL37" s="32"/>
      <c r="AM37" s="32"/>
      <c r="AN37" s="32"/>
      <c r="AO37" s="32"/>
      <c r="AP37" s="32"/>
      <c r="AQ37" s="32"/>
      <c r="AR37" s="33"/>
      <c r="BE37" s="32"/>
    </row>
    <row r="38" spans="1:57" s="1" customFormat="1" ht="14.45" customHeight="1" x14ac:dyDescent="0.2">
      <c r="B38" s="20"/>
      <c r="AR38" s="20"/>
    </row>
    <row r="39" spans="1:57" s="1" customFormat="1" ht="14.45" customHeight="1" x14ac:dyDescent="0.2">
      <c r="B39" s="20"/>
      <c r="AR39" s="20"/>
    </row>
    <row r="40" spans="1:57" s="1" customFormat="1" ht="14.45" customHeight="1" x14ac:dyDescent="0.2">
      <c r="B40" s="20"/>
      <c r="AR40" s="20"/>
    </row>
    <row r="41" spans="1:57" s="1" customFormat="1" ht="14.45" customHeight="1" x14ac:dyDescent="0.2">
      <c r="B41" s="20"/>
      <c r="AR41" s="20"/>
    </row>
    <row r="42" spans="1:57" s="1" customFormat="1" ht="14.45" customHeight="1" x14ac:dyDescent="0.2">
      <c r="B42" s="20"/>
      <c r="AR42" s="20"/>
    </row>
    <row r="43" spans="1:57" s="1" customFormat="1" ht="14.45" customHeight="1" x14ac:dyDescent="0.2">
      <c r="B43" s="20"/>
      <c r="AR43" s="20"/>
    </row>
    <row r="44" spans="1:57" s="1" customFormat="1" ht="14.45" customHeight="1" x14ac:dyDescent="0.2">
      <c r="B44" s="20"/>
      <c r="AR44" s="20"/>
    </row>
    <row r="45" spans="1:57" s="1" customFormat="1" ht="14.45" customHeight="1" x14ac:dyDescent="0.2">
      <c r="B45" s="20"/>
      <c r="AR45" s="20"/>
    </row>
    <row r="46" spans="1:57" s="1" customFormat="1" ht="14.45" customHeight="1" x14ac:dyDescent="0.2">
      <c r="B46" s="20"/>
      <c r="AR46" s="20"/>
    </row>
    <row r="47" spans="1:57" s="1" customFormat="1" ht="14.45" customHeight="1" x14ac:dyDescent="0.2">
      <c r="B47" s="20"/>
      <c r="AR47" s="20"/>
    </row>
    <row r="48" spans="1:57" s="1" customFormat="1" ht="14.45" customHeight="1" x14ac:dyDescent="0.2">
      <c r="B48" s="20"/>
      <c r="AR48" s="20"/>
    </row>
    <row r="49" spans="1:57" s="2" customFormat="1" ht="14.45" customHeight="1" x14ac:dyDescent="0.2">
      <c r="B49" s="42"/>
      <c r="D49" s="43" t="s">
        <v>50</v>
      </c>
      <c r="E49" s="44"/>
      <c r="F49" s="44"/>
      <c r="G49" s="44"/>
      <c r="H49" s="44"/>
      <c r="I49" s="44"/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44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3" t="s">
        <v>51</v>
      </c>
      <c r="AI49" s="44"/>
      <c r="AJ49" s="44"/>
      <c r="AK49" s="44"/>
      <c r="AL49" s="44"/>
      <c r="AM49" s="44"/>
      <c r="AN49" s="44"/>
      <c r="AO49" s="44"/>
      <c r="AR49" s="42"/>
    </row>
    <row r="50" spans="1:57" ht="11.25" x14ac:dyDescent="0.2">
      <c r="B50" s="20"/>
      <c r="AR50" s="20"/>
    </row>
    <row r="51" spans="1:57" ht="11.25" x14ac:dyDescent="0.2">
      <c r="B51" s="20"/>
      <c r="AR51" s="20"/>
    </row>
    <row r="52" spans="1:57" ht="11.25" x14ac:dyDescent="0.2">
      <c r="B52" s="20"/>
      <c r="AR52" s="20"/>
    </row>
    <row r="53" spans="1:57" ht="11.25" x14ac:dyDescent="0.2">
      <c r="B53" s="20"/>
      <c r="AR53" s="20"/>
    </row>
    <row r="54" spans="1:57" ht="11.25" x14ac:dyDescent="0.2">
      <c r="B54" s="20"/>
      <c r="AR54" s="20"/>
    </row>
    <row r="55" spans="1:57" ht="11.25" x14ac:dyDescent="0.2">
      <c r="B55" s="20"/>
      <c r="AR55" s="20"/>
    </row>
    <row r="56" spans="1:57" ht="11.25" x14ac:dyDescent="0.2">
      <c r="B56" s="20"/>
      <c r="AR56" s="20"/>
    </row>
    <row r="57" spans="1:57" ht="11.25" x14ac:dyDescent="0.2">
      <c r="B57" s="20"/>
      <c r="AR57" s="20"/>
    </row>
    <row r="58" spans="1:57" ht="11.25" x14ac:dyDescent="0.2">
      <c r="B58" s="20"/>
      <c r="AR58" s="20"/>
    </row>
    <row r="59" spans="1:57" ht="11.25" x14ac:dyDescent="0.2">
      <c r="B59" s="20"/>
      <c r="AR59" s="20"/>
    </row>
    <row r="60" spans="1:57" s="2" customFormat="1" ht="12.75" x14ac:dyDescent="0.2">
      <c r="A60" s="32"/>
      <c r="B60" s="33"/>
      <c r="C60" s="32"/>
      <c r="D60" s="45" t="s">
        <v>52</v>
      </c>
      <c r="E60" s="35"/>
      <c r="F60" s="35"/>
      <c r="G60" s="35"/>
      <c r="H60" s="35"/>
      <c r="I60" s="35"/>
      <c r="J60" s="35"/>
      <c r="K60" s="35"/>
      <c r="L60" s="35"/>
      <c r="M60" s="35"/>
      <c r="N60" s="35"/>
      <c r="O60" s="35"/>
      <c r="P60" s="35"/>
      <c r="Q60" s="35"/>
      <c r="R60" s="35"/>
      <c r="S60" s="35"/>
      <c r="T60" s="35"/>
      <c r="U60" s="35"/>
      <c r="V60" s="45" t="s">
        <v>53</v>
      </c>
      <c r="W60" s="35"/>
      <c r="X60" s="35"/>
      <c r="Y60" s="35"/>
      <c r="Z60" s="35"/>
      <c r="AA60" s="35"/>
      <c r="AB60" s="35"/>
      <c r="AC60" s="35"/>
      <c r="AD60" s="35"/>
      <c r="AE60" s="35"/>
      <c r="AF60" s="35"/>
      <c r="AG60" s="35"/>
      <c r="AH60" s="45" t="s">
        <v>52</v>
      </c>
      <c r="AI60" s="35"/>
      <c r="AJ60" s="35"/>
      <c r="AK60" s="35"/>
      <c r="AL60" s="35"/>
      <c r="AM60" s="45" t="s">
        <v>53</v>
      </c>
      <c r="AN60" s="35"/>
      <c r="AO60" s="35"/>
      <c r="AP60" s="32"/>
      <c r="AQ60" s="32"/>
      <c r="AR60" s="33"/>
      <c r="BE60" s="32"/>
    </row>
    <row r="61" spans="1:57" ht="11.25" x14ac:dyDescent="0.2">
      <c r="B61" s="20"/>
      <c r="AR61" s="20"/>
    </row>
    <row r="62" spans="1:57" ht="11.25" x14ac:dyDescent="0.2">
      <c r="B62" s="20"/>
      <c r="AR62" s="20"/>
    </row>
    <row r="63" spans="1:57" ht="11.25" x14ac:dyDescent="0.2">
      <c r="B63" s="20"/>
      <c r="AR63" s="20"/>
    </row>
    <row r="64" spans="1:57" s="2" customFormat="1" ht="12.75" x14ac:dyDescent="0.2">
      <c r="A64" s="32"/>
      <c r="B64" s="33"/>
      <c r="C64" s="32"/>
      <c r="D64" s="43" t="s">
        <v>54</v>
      </c>
      <c r="E64" s="46"/>
      <c r="F64" s="46"/>
      <c r="G64" s="46"/>
      <c r="H64" s="46"/>
      <c r="I64" s="46"/>
      <c r="J64" s="46"/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3" t="s">
        <v>55</v>
      </c>
      <c r="AI64" s="46"/>
      <c r="AJ64" s="46"/>
      <c r="AK64" s="46"/>
      <c r="AL64" s="46"/>
      <c r="AM64" s="46"/>
      <c r="AN64" s="46"/>
      <c r="AO64" s="46"/>
      <c r="AP64" s="32"/>
      <c r="AQ64" s="32"/>
      <c r="AR64" s="33"/>
      <c r="BE64" s="32"/>
    </row>
    <row r="65" spans="1:57" ht="11.25" x14ac:dyDescent="0.2">
      <c r="B65" s="20"/>
      <c r="AR65" s="20"/>
    </row>
    <row r="66" spans="1:57" ht="11.25" x14ac:dyDescent="0.2">
      <c r="B66" s="20"/>
      <c r="AR66" s="20"/>
    </row>
    <row r="67" spans="1:57" ht="11.25" x14ac:dyDescent="0.2">
      <c r="B67" s="20"/>
      <c r="AR67" s="20"/>
    </row>
    <row r="68" spans="1:57" ht="11.25" x14ac:dyDescent="0.2">
      <c r="B68" s="20"/>
      <c r="AR68" s="20"/>
    </row>
    <row r="69" spans="1:57" ht="11.25" x14ac:dyDescent="0.2">
      <c r="B69" s="20"/>
      <c r="AR69" s="20"/>
    </row>
    <row r="70" spans="1:57" ht="11.25" x14ac:dyDescent="0.2">
      <c r="B70" s="20"/>
      <c r="AR70" s="20"/>
    </row>
    <row r="71" spans="1:57" ht="11.25" x14ac:dyDescent="0.2">
      <c r="B71" s="20"/>
      <c r="AR71" s="20"/>
    </row>
    <row r="72" spans="1:57" ht="11.25" x14ac:dyDescent="0.2">
      <c r="B72" s="20"/>
      <c r="AR72" s="20"/>
    </row>
    <row r="73" spans="1:57" ht="11.25" x14ac:dyDescent="0.2">
      <c r="B73" s="20"/>
      <c r="AR73" s="20"/>
    </row>
    <row r="74" spans="1:57" ht="11.25" x14ac:dyDescent="0.2">
      <c r="B74" s="20"/>
      <c r="AR74" s="20"/>
    </row>
    <row r="75" spans="1:57" s="2" customFormat="1" ht="12.75" x14ac:dyDescent="0.2">
      <c r="A75" s="32"/>
      <c r="B75" s="33"/>
      <c r="C75" s="32"/>
      <c r="D75" s="45" t="s">
        <v>52</v>
      </c>
      <c r="E75" s="35"/>
      <c r="F75" s="35"/>
      <c r="G75" s="35"/>
      <c r="H75" s="35"/>
      <c r="I75" s="35"/>
      <c r="J75" s="35"/>
      <c r="K75" s="35"/>
      <c r="L75" s="35"/>
      <c r="M75" s="35"/>
      <c r="N75" s="35"/>
      <c r="O75" s="35"/>
      <c r="P75" s="35"/>
      <c r="Q75" s="35"/>
      <c r="R75" s="35"/>
      <c r="S75" s="35"/>
      <c r="T75" s="35"/>
      <c r="U75" s="35"/>
      <c r="V75" s="45" t="s">
        <v>53</v>
      </c>
      <c r="W75" s="35"/>
      <c r="X75" s="35"/>
      <c r="Y75" s="35"/>
      <c r="Z75" s="35"/>
      <c r="AA75" s="35"/>
      <c r="AB75" s="35"/>
      <c r="AC75" s="35"/>
      <c r="AD75" s="35"/>
      <c r="AE75" s="35"/>
      <c r="AF75" s="35"/>
      <c r="AG75" s="35"/>
      <c r="AH75" s="45" t="s">
        <v>52</v>
      </c>
      <c r="AI75" s="35"/>
      <c r="AJ75" s="35"/>
      <c r="AK75" s="35"/>
      <c r="AL75" s="35"/>
      <c r="AM75" s="45" t="s">
        <v>53</v>
      </c>
      <c r="AN75" s="35"/>
      <c r="AO75" s="35"/>
      <c r="AP75" s="32"/>
      <c r="AQ75" s="32"/>
      <c r="AR75" s="33"/>
      <c r="BE75" s="32"/>
    </row>
    <row r="76" spans="1:57" s="2" customFormat="1" ht="11.25" x14ac:dyDescent="0.2">
      <c r="A76" s="32"/>
      <c r="B76" s="33"/>
      <c r="C76" s="32"/>
      <c r="D76" s="32"/>
      <c r="E76" s="32"/>
      <c r="F76" s="32"/>
      <c r="G76" s="32"/>
      <c r="H76" s="32"/>
      <c r="I76" s="32"/>
      <c r="J76" s="32"/>
      <c r="K76" s="32"/>
      <c r="L76" s="32"/>
      <c r="M76" s="32"/>
      <c r="N76" s="32"/>
      <c r="O76" s="32"/>
      <c r="P76" s="32"/>
      <c r="Q76" s="32"/>
      <c r="R76" s="3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  <c r="AF76" s="32"/>
      <c r="AG76" s="32"/>
      <c r="AH76" s="32"/>
      <c r="AI76" s="32"/>
      <c r="AJ76" s="32"/>
      <c r="AK76" s="32"/>
      <c r="AL76" s="32"/>
      <c r="AM76" s="32"/>
      <c r="AN76" s="32"/>
      <c r="AO76" s="32"/>
      <c r="AP76" s="32"/>
      <c r="AQ76" s="32"/>
      <c r="AR76" s="33"/>
      <c r="BE76" s="32"/>
    </row>
    <row r="77" spans="1:57" s="2" customFormat="1" ht="6.95" customHeight="1" x14ac:dyDescent="0.2">
      <c r="A77" s="32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33"/>
      <c r="BE77" s="32"/>
    </row>
    <row r="81" spans="1:91" s="2" customFormat="1" ht="6.95" customHeight="1" x14ac:dyDescent="0.2">
      <c r="A81" s="32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50"/>
      <c r="M81" s="50"/>
      <c r="N81" s="50"/>
      <c r="O81" s="50"/>
      <c r="P81" s="50"/>
      <c r="Q81" s="50"/>
      <c r="R81" s="50"/>
      <c r="S81" s="50"/>
      <c r="T81" s="50"/>
      <c r="U81" s="50"/>
      <c r="V81" s="50"/>
      <c r="W81" s="50"/>
      <c r="X81" s="50"/>
      <c r="Y81" s="50"/>
      <c r="Z81" s="50"/>
      <c r="AA81" s="50"/>
      <c r="AB81" s="50"/>
      <c r="AC81" s="50"/>
      <c r="AD81" s="50"/>
      <c r="AE81" s="50"/>
      <c r="AF81" s="50"/>
      <c r="AG81" s="50"/>
      <c r="AH81" s="50"/>
      <c r="AI81" s="50"/>
      <c r="AJ81" s="50"/>
      <c r="AK81" s="50"/>
      <c r="AL81" s="50"/>
      <c r="AM81" s="50"/>
      <c r="AN81" s="50"/>
      <c r="AO81" s="50"/>
      <c r="AP81" s="50"/>
      <c r="AQ81" s="50"/>
      <c r="AR81" s="33"/>
      <c r="BE81" s="32"/>
    </row>
    <row r="82" spans="1:91" s="2" customFormat="1" ht="24.95" customHeight="1" x14ac:dyDescent="0.2">
      <c r="A82" s="32"/>
      <c r="B82" s="33"/>
      <c r="C82" s="21" t="s">
        <v>56</v>
      </c>
      <c r="D82" s="32"/>
      <c r="E82" s="32"/>
      <c r="F82" s="32"/>
      <c r="G82" s="32"/>
      <c r="H82" s="32"/>
      <c r="I82" s="32"/>
      <c r="J82" s="32"/>
      <c r="K82" s="32"/>
      <c r="L82" s="32"/>
      <c r="M82" s="32"/>
      <c r="N82" s="32"/>
      <c r="O82" s="32"/>
      <c r="P82" s="32"/>
      <c r="Q82" s="32"/>
      <c r="R82" s="3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  <c r="AF82" s="32"/>
      <c r="AG82" s="32"/>
      <c r="AH82" s="32"/>
      <c r="AI82" s="32"/>
      <c r="AJ82" s="32"/>
      <c r="AK82" s="32"/>
      <c r="AL82" s="32"/>
      <c r="AM82" s="32"/>
      <c r="AN82" s="32"/>
      <c r="AO82" s="32"/>
      <c r="AP82" s="32"/>
      <c r="AQ82" s="32"/>
      <c r="AR82" s="33"/>
      <c r="BE82" s="32"/>
    </row>
    <row r="83" spans="1:91" s="2" customFormat="1" ht="6.95" customHeight="1" x14ac:dyDescent="0.2">
      <c r="A83" s="32"/>
      <c r="B83" s="33"/>
      <c r="C83" s="32"/>
      <c r="D83" s="32"/>
      <c r="E83" s="32"/>
      <c r="F83" s="32"/>
      <c r="G83" s="32"/>
      <c r="H83" s="32"/>
      <c r="I83" s="32"/>
      <c r="J83" s="32"/>
      <c r="K83" s="32"/>
      <c r="L83" s="32"/>
      <c r="M83" s="32"/>
      <c r="N83" s="32"/>
      <c r="O83" s="32"/>
      <c r="P83" s="32"/>
      <c r="Q83" s="32"/>
      <c r="R83" s="3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  <c r="AF83" s="32"/>
      <c r="AG83" s="32"/>
      <c r="AH83" s="32"/>
      <c r="AI83" s="32"/>
      <c r="AJ83" s="32"/>
      <c r="AK83" s="32"/>
      <c r="AL83" s="32"/>
      <c r="AM83" s="32"/>
      <c r="AN83" s="32"/>
      <c r="AO83" s="32"/>
      <c r="AP83" s="32"/>
      <c r="AQ83" s="32"/>
      <c r="AR83" s="33"/>
      <c r="BE83" s="32"/>
    </row>
    <row r="84" spans="1:91" s="4" customFormat="1" ht="12" customHeight="1" x14ac:dyDescent="0.2">
      <c r="B84" s="51"/>
      <c r="C84" s="27" t="s">
        <v>14</v>
      </c>
      <c r="L84" s="4" t="str">
        <f>K5</f>
        <v>Zarovka1</v>
      </c>
      <c r="AR84" s="51"/>
    </row>
    <row r="85" spans="1:91" s="5" customFormat="1" ht="36.950000000000003" customHeight="1" x14ac:dyDescent="0.2">
      <c r="B85" s="52"/>
      <c r="C85" s="53" t="s">
        <v>17</v>
      </c>
      <c r="L85" s="209" t="str">
        <f>K6</f>
        <v>14 kaplí křížové cesty na Andrlově Chlumu</v>
      </c>
      <c r="M85" s="210"/>
      <c r="N85" s="210"/>
      <c r="O85" s="210"/>
      <c r="P85" s="210"/>
      <c r="Q85" s="210"/>
      <c r="R85" s="210"/>
      <c r="S85" s="210"/>
      <c r="T85" s="210"/>
      <c r="U85" s="210"/>
      <c r="V85" s="210"/>
      <c r="W85" s="210"/>
      <c r="X85" s="210"/>
      <c r="Y85" s="210"/>
      <c r="Z85" s="210"/>
      <c r="AA85" s="210"/>
      <c r="AB85" s="210"/>
      <c r="AC85" s="210"/>
      <c r="AD85" s="210"/>
      <c r="AE85" s="210"/>
      <c r="AF85" s="210"/>
      <c r="AG85" s="210"/>
      <c r="AH85" s="210"/>
      <c r="AI85" s="210"/>
      <c r="AJ85" s="210"/>
      <c r="AK85" s="210"/>
      <c r="AL85" s="210"/>
      <c r="AM85" s="210"/>
      <c r="AN85" s="210"/>
      <c r="AO85" s="210"/>
      <c r="AR85" s="52"/>
    </row>
    <row r="86" spans="1:91" s="2" customFormat="1" ht="6.95" customHeight="1" x14ac:dyDescent="0.2">
      <c r="A86" s="32"/>
      <c r="B86" s="33"/>
      <c r="C86" s="32"/>
      <c r="D86" s="32"/>
      <c r="E86" s="32"/>
      <c r="F86" s="32"/>
      <c r="G86" s="32"/>
      <c r="H86" s="32"/>
      <c r="I86" s="32"/>
      <c r="J86" s="32"/>
      <c r="K86" s="32"/>
      <c r="L86" s="32"/>
      <c r="M86" s="32"/>
      <c r="N86" s="32"/>
      <c r="O86" s="32"/>
      <c r="P86" s="32"/>
      <c r="Q86" s="32"/>
      <c r="R86" s="3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  <c r="AF86" s="32"/>
      <c r="AG86" s="32"/>
      <c r="AH86" s="32"/>
      <c r="AI86" s="32"/>
      <c r="AJ86" s="32"/>
      <c r="AK86" s="32"/>
      <c r="AL86" s="32"/>
      <c r="AM86" s="32"/>
      <c r="AN86" s="32"/>
      <c r="AO86" s="32"/>
      <c r="AP86" s="32"/>
      <c r="AQ86" s="32"/>
      <c r="AR86" s="33"/>
      <c r="BE86" s="32"/>
    </row>
    <row r="87" spans="1:91" s="2" customFormat="1" ht="12" customHeight="1" x14ac:dyDescent="0.2">
      <c r="A87" s="32"/>
      <c r="B87" s="33"/>
      <c r="C87" s="27" t="s">
        <v>21</v>
      </c>
      <c r="D87" s="32"/>
      <c r="E87" s="32"/>
      <c r="F87" s="32"/>
      <c r="G87" s="32"/>
      <c r="H87" s="32"/>
      <c r="I87" s="32"/>
      <c r="J87" s="32"/>
      <c r="K87" s="32"/>
      <c r="L87" s="54" t="str">
        <f>IF(K8="","",K8)</f>
        <v>Ústí nad Orlicí</v>
      </c>
      <c r="M87" s="32"/>
      <c r="N87" s="32"/>
      <c r="O87" s="32"/>
      <c r="P87" s="32"/>
      <c r="Q87" s="32"/>
      <c r="R87" s="3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  <c r="AF87" s="32"/>
      <c r="AG87" s="32"/>
      <c r="AH87" s="32"/>
      <c r="AI87" s="27" t="s">
        <v>23</v>
      </c>
      <c r="AJ87" s="32"/>
      <c r="AK87" s="32"/>
      <c r="AL87" s="32"/>
      <c r="AM87" s="211" t="str">
        <f>IF(AN8= "","",AN8)</f>
        <v>16. 10. 2019</v>
      </c>
      <c r="AN87" s="211"/>
      <c r="AO87" s="32"/>
      <c r="AP87" s="32"/>
      <c r="AQ87" s="32"/>
      <c r="AR87" s="33"/>
      <c r="BE87" s="32"/>
    </row>
    <row r="88" spans="1:91" s="2" customFormat="1" ht="6.95" customHeight="1" x14ac:dyDescent="0.2">
      <c r="A88" s="32"/>
      <c r="B88" s="33"/>
      <c r="C88" s="32"/>
      <c r="D88" s="32"/>
      <c r="E88" s="32"/>
      <c r="F88" s="32"/>
      <c r="G88" s="32"/>
      <c r="H88" s="32"/>
      <c r="I88" s="32"/>
      <c r="J88" s="32"/>
      <c r="K88" s="32"/>
      <c r="L88" s="32"/>
      <c r="M88" s="32"/>
      <c r="N88" s="32"/>
      <c r="O88" s="32"/>
      <c r="P88" s="32"/>
      <c r="Q88" s="32"/>
      <c r="R88" s="3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  <c r="AF88" s="32"/>
      <c r="AG88" s="32"/>
      <c r="AH88" s="32"/>
      <c r="AI88" s="32"/>
      <c r="AJ88" s="32"/>
      <c r="AK88" s="32"/>
      <c r="AL88" s="32"/>
      <c r="AM88" s="32"/>
      <c r="AN88" s="32"/>
      <c r="AO88" s="32"/>
      <c r="AP88" s="32"/>
      <c r="AQ88" s="32"/>
      <c r="AR88" s="33"/>
      <c r="BE88" s="32"/>
    </row>
    <row r="89" spans="1:91" s="2" customFormat="1" ht="25.7" customHeight="1" x14ac:dyDescent="0.2">
      <c r="A89" s="32"/>
      <c r="B89" s="33"/>
      <c r="C89" s="27" t="s">
        <v>25</v>
      </c>
      <c r="D89" s="32"/>
      <c r="E89" s="32"/>
      <c r="F89" s="32"/>
      <c r="G89" s="32"/>
      <c r="H89" s="32"/>
      <c r="I89" s="32"/>
      <c r="J89" s="32"/>
      <c r="K89" s="32"/>
      <c r="L89" s="4" t="str">
        <f>IF(E11= "","",E11)</f>
        <v>Město Ústí nad Orlicí, Sychrova 16</v>
      </c>
      <c r="M89" s="32"/>
      <c r="N89" s="32"/>
      <c r="O89" s="32"/>
      <c r="P89" s="32"/>
      <c r="Q89" s="32"/>
      <c r="R89" s="3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  <c r="AF89" s="32"/>
      <c r="AG89" s="32"/>
      <c r="AH89" s="32"/>
      <c r="AI89" s="27" t="s">
        <v>31</v>
      </c>
      <c r="AJ89" s="32"/>
      <c r="AK89" s="32"/>
      <c r="AL89" s="32"/>
      <c r="AM89" s="212" t="str">
        <f>IF(E17="","",E17)</f>
        <v>Žárovka projektanti s.r.o., Křižíkova 788/2, H.K.</v>
      </c>
      <c r="AN89" s="213"/>
      <c r="AO89" s="213"/>
      <c r="AP89" s="213"/>
      <c r="AQ89" s="32"/>
      <c r="AR89" s="33"/>
      <c r="AS89" s="214" t="s">
        <v>57</v>
      </c>
      <c r="AT89" s="215"/>
      <c r="AU89" s="56"/>
      <c r="AV89" s="56"/>
      <c r="AW89" s="56"/>
      <c r="AX89" s="56"/>
      <c r="AY89" s="56"/>
      <c r="AZ89" s="56"/>
      <c r="BA89" s="56"/>
      <c r="BB89" s="56"/>
      <c r="BC89" s="56"/>
      <c r="BD89" s="57"/>
      <c r="BE89" s="32"/>
    </row>
    <row r="90" spans="1:91" s="2" customFormat="1" ht="15.2" customHeight="1" x14ac:dyDescent="0.2">
      <c r="A90" s="32"/>
      <c r="B90" s="33"/>
      <c r="C90" s="27" t="s">
        <v>29</v>
      </c>
      <c r="D90" s="32"/>
      <c r="E90" s="32"/>
      <c r="F90" s="32"/>
      <c r="G90" s="32"/>
      <c r="H90" s="32"/>
      <c r="I90" s="32"/>
      <c r="J90" s="32"/>
      <c r="K90" s="32"/>
      <c r="L90" s="4" t="str">
        <f>IF(E14= "Vyplň údaj","",E14)</f>
        <v/>
      </c>
      <c r="M90" s="32"/>
      <c r="N90" s="32"/>
      <c r="O90" s="32"/>
      <c r="P90" s="32"/>
      <c r="Q90" s="32"/>
      <c r="R90" s="3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  <c r="AF90" s="32"/>
      <c r="AG90" s="32"/>
      <c r="AH90" s="32"/>
      <c r="AI90" s="27" t="s">
        <v>34</v>
      </c>
      <c r="AJ90" s="32"/>
      <c r="AK90" s="32"/>
      <c r="AL90" s="32"/>
      <c r="AM90" s="212" t="str">
        <f>IF(E20="","",E20)</f>
        <v>ing. V. Švehla</v>
      </c>
      <c r="AN90" s="213"/>
      <c r="AO90" s="213"/>
      <c r="AP90" s="213"/>
      <c r="AQ90" s="32"/>
      <c r="AR90" s="33"/>
      <c r="AS90" s="216"/>
      <c r="AT90" s="217"/>
      <c r="AU90" s="58"/>
      <c r="AV90" s="58"/>
      <c r="AW90" s="58"/>
      <c r="AX90" s="58"/>
      <c r="AY90" s="58"/>
      <c r="AZ90" s="58"/>
      <c r="BA90" s="58"/>
      <c r="BB90" s="58"/>
      <c r="BC90" s="58"/>
      <c r="BD90" s="59"/>
      <c r="BE90" s="32"/>
    </row>
    <row r="91" spans="1:91" s="2" customFormat="1" ht="10.9" customHeight="1" x14ac:dyDescent="0.2">
      <c r="A91" s="32"/>
      <c r="B91" s="33"/>
      <c r="C91" s="32"/>
      <c r="D91" s="32"/>
      <c r="E91" s="32"/>
      <c r="F91" s="32"/>
      <c r="G91" s="32"/>
      <c r="H91" s="32"/>
      <c r="I91" s="32"/>
      <c r="J91" s="32"/>
      <c r="K91" s="32"/>
      <c r="L91" s="32"/>
      <c r="M91" s="32"/>
      <c r="N91" s="32"/>
      <c r="O91" s="32"/>
      <c r="P91" s="32"/>
      <c r="Q91" s="32"/>
      <c r="R91" s="3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  <c r="AF91" s="32"/>
      <c r="AG91" s="32"/>
      <c r="AH91" s="32"/>
      <c r="AI91" s="32"/>
      <c r="AJ91" s="32"/>
      <c r="AK91" s="32"/>
      <c r="AL91" s="32"/>
      <c r="AM91" s="32"/>
      <c r="AN91" s="32"/>
      <c r="AO91" s="32"/>
      <c r="AP91" s="32"/>
      <c r="AQ91" s="32"/>
      <c r="AR91" s="33"/>
      <c r="AS91" s="216"/>
      <c r="AT91" s="217"/>
      <c r="AU91" s="58"/>
      <c r="AV91" s="58"/>
      <c r="AW91" s="58"/>
      <c r="AX91" s="58"/>
      <c r="AY91" s="58"/>
      <c r="AZ91" s="58"/>
      <c r="BA91" s="58"/>
      <c r="BB91" s="58"/>
      <c r="BC91" s="58"/>
      <c r="BD91" s="59"/>
      <c r="BE91" s="32"/>
    </row>
    <row r="92" spans="1:91" s="2" customFormat="1" ht="29.25" customHeight="1" x14ac:dyDescent="0.2">
      <c r="A92" s="32"/>
      <c r="B92" s="33"/>
      <c r="C92" s="218" t="s">
        <v>58</v>
      </c>
      <c r="D92" s="219"/>
      <c r="E92" s="219"/>
      <c r="F92" s="219"/>
      <c r="G92" s="219"/>
      <c r="H92" s="60"/>
      <c r="I92" s="221" t="s">
        <v>59</v>
      </c>
      <c r="J92" s="219"/>
      <c r="K92" s="219"/>
      <c r="L92" s="219"/>
      <c r="M92" s="219"/>
      <c r="N92" s="219"/>
      <c r="O92" s="219"/>
      <c r="P92" s="219"/>
      <c r="Q92" s="219"/>
      <c r="R92" s="219"/>
      <c r="S92" s="219"/>
      <c r="T92" s="219"/>
      <c r="U92" s="219"/>
      <c r="V92" s="219"/>
      <c r="W92" s="219"/>
      <c r="X92" s="219"/>
      <c r="Y92" s="219"/>
      <c r="Z92" s="219"/>
      <c r="AA92" s="219"/>
      <c r="AB92" s="219"/>
      <c r="AC92" s="219"/>
      <c r="AD92" s="219"/>
      <c r="AE92" s="219"/>
      <c r="AF92" s="219"/>
      <c r="AG92" s="220" t="s">
        <v>60</v>
      </c>
      <c r="AH92" s="219"/>
      <c r="AI92" s="219"/>
      <c r="AJ92" s="219"/>
      <c r="AK92" s="219"/>
      <c r="AL92" s="219"/>
      <c r="AM92" s="219"/>
      <c r="AN92" s="221" t="s">
        <v>61</v>
      </c>
      <c r="AO92" s="219"/>
      <c r="AP92" s="222"/>
      <c r="AQ92" s="61" t="s">
        <v>62</v>
      </c>
      <c r="AR92" s="33"/>
      <c r="AS92" s="62" t="s">
        <v>63</v>
      </c>
      <c r="AT92" s="63" t="s">
        <v>64</v>
      </c>
      <c r="AU92" s="63" t="s">
        <v>65</v>
      </c>
      <c r="AV92" s="63" t="s">
        <v>66</v>
      </c>
      <c r="AW92" s="63" t="s">
        <v>67</v>
      </c>
      <c r="AX92" s="63" t="s">
        <v>68</v>
      </c>
      <c r="AY92" s="63" t="s">
        <v>69</v>
      </c>
      <c r="AZ92" s="63" t="s">
        <v>70</v>
      </c>
      <c r="BA92" s="63" t="s">
        <v>71</v>
      </c>
      <c r="BB92" s="63" t="s">
        <v>72</v>
      </c>
      <c r="BC92" s="63" t="s">
        <v>73</v>
      </c>
      <c r="BD92" s="64" t="s">
        <v>74</v>
      </c>
      <c r="BE92" s="32"/>
    </row>
    <row r="93" spans="1:91" s="2" customFormat="1" ht="10.9" customHeight="1" x14ac:dyDescent="0.2">
      <c r="A93" s="32"/>
      <c r="B93" s="33"/>
      <c r="C93" s="32"/>
      <c r="D93" s="32"/>
      <c r="E93" s="32"/>
      <c r="F93" s="32"/>
      <c r="G93" s="32"/>
      <c r="H93" s="32"/>
      <c r="I93" s="32"/>
      <c r="J93" s="32"/>
      <c r="K93" s="32"/>
      <c r="L93" s="32"/>
      <c r="M93" s="32"/>
      <c r="N93" s="32"/>
      <c r="O93" s="32"/>
      <c r="P93" s="32"/>
      <c r="Q93" s="32"/>
      <c r="R93" s="3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  <c r="AF93" s="32"/>
      <c r="AG93" s="32"/>
      <c r="AH93" s="32"/>
      <c r="AI93" s="32"/>
      <c r="AJ93" s="32"/>
      <c r="AK93" s="32"/>
      <c r="AL93" s="32"/>
      <c r="AM93" s="32"/>
      <c r="AN93" s="32"/>
      <c r="AO93" s="32"/>
      <c r="AP93" s="32"/>
      <c r="AQ93" s="32"/>
      <c r="AR93" s="33"/>
      <c r="AS93" s="65"/>
      <c r="AT93" s="66"/>
      <c r="AU93" s="66"/>
      <c r="AV93" s="66"/>
      <c r="AW93" s="66"/>
      <c r="AX93" s="66"/>
      <c r="AY93" s="66"/>
      <c r="AZ93" s="66"/>
      <c r="BA93" s="66"/>
      <c r="BB93" s="66"/>
      <c r="BC93" s="66"/>
      <c r="BD93" s="67"/>
      <c r="BE93" s="32"/>
    </row>
    <row r="94" spans="1:91" s="6" customFormat="1" ht="32.450000000000003" customHeight="1" x14ac:dyDescent="0.2">
      <c r="B94" s="68"/>
      <c r="C94" s="69" t="s">
        <v>75</v>
      </c>
      <c r="D94" s="70"/>
      <c r="E94" s="70"/>
      <c r="F94" s="70"/>
      <c r="G94" s="70"/>
      <c r="H94" s="70"/>
      <c r="I94" s="70"/>
      <c r="J94" s="70"/>
      <c r="K94" s="70"/>
      <c r="L94" s="70"/>
      <c r="M94" s="70"/>
      <c r="N94" s="70"/>
      <c r="O94" s="70"/>
      <c r="P94" s="70"/>
      <c r="Q94" s="70"/>
      <c r="R94" s="70"/>
      <c r="S94" s="70"/>
      <c r="T94" s="70"/>
      <c r="U94" s="70"/>
      <c r="V94" s="70"/>
      <c r="W94" s="70"/>
      <c r="X94" s="70"/>
      <c r="Y94" s="70"/>
      <c r="Z94" s="70"/>
      <c r="AA94" s="70"/>
      <c r="AB94" s="70"/>
      <c r="AC94" s="70"/>
      <c r="AD94" s="70"/>
      <c r="AE94" s="70"/>
      <c r="AF94" s="70"/>
      <c r="AG94" s="226">
        <f>ROUND(SUM(AG95:AG99),0)</f>
        <v>0</v>
      </c>
      <c r="AH94" s="226"/>
      <c r="AI94" s="226"/>
      <c r="AJ94" s="226"/>
      <c r="AK94" s="226"/>
      <c r="AL94" s="226"/>
      <c r="AM94" s="226"/>
      <c r="AN94" s="227">
        <f t="shared" ref="AN94:AN99" si="0">SUM(AG94,AT94)</f>
        <v>0</v>
      </c>
      <c r="AO94" s="227"/>
      <c r="AP94" s="227"/>
      <c r="AQ94" s="72" t="s">
        <v>1</v>
      </c>
      <c r="AR94" s="68"/>
      <c r="AS94" s="73">
        <f>ROUND(SUM(AS95:AS99),0)</f>
        <v>0</v>
      </c>
      <c r="AT94" s="74">
        <f t="shared" ref="AT94:AT99" si="1">ROUND(SUM(AV94:AW94),0)</f>
        <v>0</v>
      </c>
      <c r="AU94" s="75">
        <f>ROUND(SUM(AU95:AU99),5)</f>
        <v>0</v>
      </c>
      <c r="AV94" s="74">
        <f>ROUND(AZ94*L29,0)</f>
        <v>0</v>
      </c>
      <c r="AW94" s="74">
        <f>ROUND(BA94*L30,0)</f>
        <v>0</v>
      </c>
      <c r="AX94" s="74">
        <f>ROUND(BB94*L29,0)</f>
        <v>0</v>
      </c>
      <c r="AY94" s="74">
        <f>ROUND(BC94*L30,0)</f>
        <v>0</v>
      </c>
      <c r="AZ94" s="74">
        <f>ROUND(SUM(AZ95:AZ99),0)</f>
        <v>0</v>
      </c>
      <c r="BA94" s="74">
        <f>ROUND(SUM(BA95:BA99),0)</f>
        <v>0</v>
      </c>
      <c r="BB94" s="74">
        <f>ROUND(SUM(BB95:BB99),0)</f>
        <v>0</v>
      </c>
      <c r="BC94" s="74">
        <f>ROUND(SUM(BC95:BC99),0)</f>
        <v>0</v>
      </c>
      <c r="BD94" s="76">
        <f>ROUND(SUM(BD95:BD99),0)</f>
        <v>0</v>
      </c>
      <c r="BS94" s="77" t="s">
        <v>76</v>
      </c>
      <c r="BT94" s="77" t="s">
        <v>77</v>
      </c>
      <c r="BU94" s="78" t="s">
        <v>78</v>
      </c>
      <c r="BV94" s="77" t="s">
        <v>79</v>
      </c>
      <c r="BW94" s="77" t="s">
        <v>4</v>
      </c>
      <c r="BX94" s="77" t="s">
        <v>80</v>
      </c>
      <c r="CL94" s="77" t="s">
        <v>1</v>
      </c>
    </row>
    <row r="95" spans="1:91" s="7" customFormat="1" ht="16.5" customHeight="1" x14ac:dyDescent="0.2">
      <c r="A95" s="79" t="s">
        <v>81</v>
      </c>
      <c r="B95" s="80"/>
      <c r="C95" s="81"/>
      <c r="D95" s="223" t="s">
        <v>82</v>
      </c>
      <c r="E95" s="223"/>
      <c r="F95" s="223"/>
      <c r="G95" s="223"/>
      <c r="H95" s="223"/>
      <c r="I95" s="82"/>
      <c r="J95" s="223" t="s">
        <v>83</v>
      </c>
      <c r="K95" s="223"/>
      <c r="L95" s="223"/>
      <c r="M95" s="223"/>
      <c r="N95" s="223"/>
      <c r="O95" s="223"/>
      <c r="P95" s="223"/>
      <c r="Q95" s="223"/>
      <c r="R95" s="223"/>
      <c r="S95" s="223"/>
      <c r="T95" s="223"/>
      <c r="U95" s="223"/>
      <c r="V95" s="223"/>
      <c r="W95" s="223"/>
      <c r="X95" s="223"/>
      <c r="Y95" s="223"/>
      <c r="Z95" s="223"/>
      <c r="AA95" s="223"/>
      <c r="AB95" s="223"/>
      <c r="AC95" s="223"/>
      <c r="AD95" s="223"/>
      <c r="AE95" s="223"/>
      <c r="AF95" s="223"/>
      <c r="AG95" s="224">
        <f>'16 - Zastavení VI'!J30</f>
        <v>0</v>
      </c>
      <c r="AH95" s="225"/>
      <c r="AI95" s="225"/>
      <c r="AJ95" s="225"/>
      <c r="AK95" s="225"/>
      <c r="AL95" s="225"/>
      <c r="AM95" s="225"/>
      <c r="AN95" s="224">
        <f t="shared" si="0"/>
        <v>0</v>
      </c>
      <c r="AO95" s="225"/>
      <c r="AP95" s="225"/>
      <c r="AQ95" s="83" t="s">
        <v>84</v>
      </c>
      <c r="AR95" s="80"/>
      <c r="AS95" s="84">
        <v>0</v>
      </c>
      <c r="AT95" s="85">
        <f t="shared" si="1"/>
        <v>0</v>
      </c>
      <c r="AU95" s="86">
        <f>'16 - Zastavení VI'!P131</f>
        <v>0</v>
      </c>
      <c r="AV95" s="85">
        <f>'16 - Zastavení VI'!J33</f>
        <v>0</v>
      </c>
      <c r="AW95" s="85">
        <f>'16 - Zastavení VI'!J34</f>
        <v>0</v>
      </c>
      <c r="AX95" s="85">
        <f>'16 - Zastavení VI'!J35</f>
        <v>0</v>
      </c>
      <c r="AY95" s="85">
        <f>'16 - Zastavení VI'!J36</f>
        <v>0</v>
      </c>
      <c r="AZ95" s="85">
        <f>'16 - Zastavení VI'!F33</f>
        <v>0</v>
      </c>
      <c r="BA95" s="85">
        <f>'16 - Zastavení VI'!F34</f>
        <v>0</v>
      </c>
      <c r="BB95" s="85">
        <f>'16 - Zastavení VI'!F35</f>
        <v>0</v>
      </c>
      <c r="BC95" s="85">
        <f>'16 - Zastavení VI'!F36</f>
        <v>0</v>
      </c>
      <c r="BD95" s="87">
        <f>'16 - Zastavení VI'!F37</f>
        <v>0</v>
      </c>
      <c r="BT95" s="88" t="s">
        <v>8</v>
      </c>
      <c r="BV95" s="88" t="s">
        <v>79</v>
      </c>
      <c r="BW95" s="88" t="s">
        <v>85</v>
      </c>
      <c r="BX95" s="88" t="s">
        <v>4</v>
      </c>
      <c r="CL95" s="88" t="s">
        <v>1</v>
      </c>
      <c r="CM95" s="88" t="s">
        <v>86</v>
      </c>
    </row>
    <row r="96" spans="1:91" s="7" customFormat="1" ht="16.5" customHeight="1" x14ac:dyDescent="0.2">
      <c r="A96" s="79" t="s">
        <v>81</v>
      </c>
      <c r="B96" s="80"/>
      <c r="C96" s="81"/>
      <c r="D96" s="223" t="s">
        <v>87</v>
      </c>
      <c r="E96" s="223"/>
      <c r="F96" s="223"/>
      <c r="G96" s="223"/>
      <c r="H96" s="223"/>
      <c r="I96" s="82"/>
      <c r="J96" s="223" t="s">
        <v>88</v>
      </c>
      <c r="K96" s="223"/>
      <c r="L96" s="223"/>
      <c r="M96" s="223"/>
      <c r="N96" s="223"/>
      <c r="O96" s="223"/>
      <c r="P96" s="223"/>
      <c r="Q96" s="223"/>
      <c r="R96" s="223"/>
      <c r="S96" s="223"/>
      <c r="T96" s="223"/>
      <c r="U96" s="223"/>
      <c r="V96" s="223"/>
      <c r="W96" s="223"/>
      <c r="X96" s="223"/>
      <c r="Y96" s="223"/>
      <c r="Z96" s="223"/>
      <c r="AA96" s="223"/>
      <c r="AB96" s="223"/>
      <c r="AC96" s="223"/>
      <c r="AD96" s="223"/>
      <c r="AE96" s="223"/>
      <c r="AF96" s="223"/>
      <c r="AG96" s="224">
        <f>'17 - Zastavení VII'!J30</f>
        <v>0</v>
      </c>
      <c r="AH96" s="225"/>
      <c r="AI96" s="225"/>
      <c r="AJ96" s="225"/>
      <c r="AK96" s="225"/>
      <c r="AL96" s="225"/>
      <c r="AM96" s="225"/>
      <c r="AN96" s="224">
        <f t="shared" si="0"/>
        <v>0</v>
      </c>
      <c r="AO96" s="225"/>
      <c r="AP96" s="225"/>
      <c r="AQ96" s="83" t="s">
        <v>84</v>
      </c>
      <c r="AR96" s="80"/>
      <c r="AS96" s="84">
        <v>0</v>
      </c>
      <c r="AT96" s="85">
        <f t="shared" si="1"/>
        <v>0</v>
      </c>
      <c r="AU96" s="86">
        <f>'17 - Zastavení VII'!P132</f>
        <v>0</v>
      </c>
      <c r="AV96" s="85">
        <f>'17 - Zastavení VII'!J33</f>
        <v>0</v>
      </c>
      <c r="AW96" s="85">
        <f>'17 - Zastavení VII'!J34</f>
        <v>0</v>
      </c>
      <c r="AX96" s="85">
        <f>'17 - Zastavení VII'!J35</f>
        <v>0</v>
      </c>
      <c r="AY96" s="85">
        <f>'17 - Zastavení VII'!J36</f>
        <v>0</v>
      </c>
      <c r="AZ96" s="85">
        <f>'17 - Zastavení VII'!F33</f>
        <v>0</v>
      </c>
      <c r="BA96" s="85">
        <f>'17 - Zastavení VII'!F34</f>
        <v>0</v>
      </c>
      <c r="BB96" s="85">
        <f>'17 - Zastavení VII'!F35</f>
        <v>0</v>
      </c>
      <c r="BC96" s="85">
        <f>'17 - Zastavení VII'!F36</f>
        <v>0</v>
      </c>
      <c r="BD96" s="87">
        <f>'17 - Zastavení VII'!F37</f>
        <v>0</v>
      </c>
      <c r="BT96" s="88" t="s">
        <v>8</v>
      </c>
      <c r="BV96" s="88" t="s">
        <v>79</v>
      </c>
      <c r="BW96" s="88" t="s">
        <v>89</v>
      </c>
      <c r="BX96" s="88" t="s">
        <v>4</v>
      </c>
      <c r="CL96" s="88" t="s">
        <v>1</v>
      </c>
      <c r="CM96" s="88" t="s">
        <v>86</v>
      </c>
    </row>
    <row r="97" spans="1:91" s="7" customFormat="1" ht="16.5" customHeight="1" x14ac:dyDescent="0.2">
      <c r="A97" s="79" t="s">
        <v>81</v>
      </c>
      <c r="B97" s="80"/>
      <c r="C97" s="81"/>
      <c r="D97" s="223" t="s">
        <v>90</v>
      </c>
      <c r="E97" s="223"/>
      <c r="F97" s="223"/>
      <c r="G97" s="223"/>
      <c r="H97" s="223"/>
      <c r="I97" s="82"/>
      <c r="J97" s="223" t="s">
        <v>91</v>
      </c>
      <c r="K97" s="223"/>
      <c r="L97" s="223"/>
      <c r="M97" s="223"/>
      <c r="N97" s="223"/>
      <c r="O97" s="223"/>
      <c r="P97" s="223"/>
      <c r="Q97" s="223"/>
      <c r="R97" s="223"/>
      <c r="S97" s="223"/>
      <c r="T97" s="223"/>
      <c r="U97" s="223"/>
      <c r="V97" s="223"/>
      <c r="W97" s="223"/>
      <c r="X97" s="223"/>
      <c r="Y97" s="223"/>
      <c r="Z97" s="223"/>
      <c r="AA97" s="223"/>
      <c r="AB97" s="223"/>
      <c r="AC97" s="223"/>
      <c r="AD97" s="223"/>
      <c r="AE97" s="223"/>
      <c r="AF97" s="223"/>
      <c r="AG97" s="224">
        <f>'18 - Zastavení VIII'!J30</f>
        <v>0</v>
      </c>
      <c r="AH97" s="225"/>
      <c r="AI97" s="225"/>
      <c r="AJ97" s="225"/>
      <c r="AK97" s="225"/>
      <c r="AL97" s="225"/>
      <c r="AM97" s="225"/>
      <c r="AN97" s="224">
        <f t="shared" si="0"/>
        <v>0</v>
      </c>
      <c r="AO97" s="225"/>
      <c r="AP97" s="225"/>
      <c r="AQ97" s="83" t="s">
        <v>84</v>
      </c>
      <c r="AR97" s="80"/>
      <c r="AS97" s="84">
        <v>0</v>
      </c>
      <c r="AT97" s="85">
        <f t="shared" si="1"/>
        <v>0</v>
      </c>
      <c r="AU97" s="86">
        <f>'18 - Zastavení VIII'!P132</f>
        <v>0</v>
      </c>
      <c r="AV97" s="85">
        <f>'18 - Zastavení VIII'!J33</f>
        <v>0</v>
      </c>
      <c r="AW97" s="85">
        <f>'18 - Zastavení VIII'!J34</f>
        <v>0</v>
      </c>
      <c r="AX97" s="85">
        <f>'18 - Zastavení VIII'!J35</f>
        <v>0</v>
      </c>
      <c r="AY97" s="85">
        <f>'18 - Zastavení VIII'!J36</f>
        <v>0</v>
      </c>
      <c r="AZ97" s="85">
        <f>'18 - Zastavení VIII'!F33</f>
        <v>0</v>
      </c>
      <c r="BA97" s="85">
        <f>'18 - Zastavení VIII'!F34</f>
        <v>0</v>
      </c>
      <c r="BB97" s="85">
        <f>'18 - Zastavení VIII'!F35</f>
        <v>0</v>
      </c>
      <c r="BC97" s="85">
        <f>'18 - Zastavení VIII'!F36</f>
        <v>0</v>
      </c>
      <c r="BD97" s="87">
        <f>'18 - Zastavení VIII'!F37</f>
        <v>0</v>
      </c>
      <c r="BT97" s="88" t="s">
        <v>8</v>
      </c>
      <c r="BV97" s="88" t="s">
        <v>79</v>
      </c>
      <c r="BW97" s="88" t="s">
        <v>92</v>
      </c>
      <c r="BX97" s="88" t="s">
        <v>4</v>
      </c>
      <c r="CL97" s="88" t="s">
        <v>1</v>
      </c>
      <c r="CM97" s="88" t="s">
        <v>86</v>
      </c>
    </row>
    <row r="98" spans="1:91" s="7" customFormat="1" ht="16.5" customHeight="1" x14ac:dyDescent="0.2">
      <c r="A98" s="79" t="s">
        <v>81</v>
      </c>
      <c r="B98" s="80"/>
      <c r="C98" s="81"/>
      <c r="D98" s="223" t="s">
        <v>93</v>
      </c>
      <c r="E98" s="223"/>
      <c r="F98" s="223"/>
      <c r="G98" s="223"/>
      <c r="H98" s="223"/>
      <c r="I98" s="82"/>
      <c r="J98" s="223" t="s">
        <v>94</v>
      </c>
      <c r="K98" s="223"/>
      <c r="L98" s="223"/>
      <c r="M98" s="223"/>
      <c r="N98" s="223"/>
      <c r="O98" s="223"/>
      <c r="P98" s="223"/>
      <c r="Q98" s="223"/>
      <c r="R98" s="223"/>
      <c r="S98" s="223"/>
      <c r="T98" s="223"/>
      <c r="U98" s="223"/>
      <c r="V98" s="223"/>
      <c r="W98" s="223"/>
      <c r="X98" s="223"/>
      <c r="Y98" s="223"/>
      <c r="Z98" s="223"/>
      <c r="AA98" s="223"/>
      <c r="AB98" s="223"/>
      <c r="AC98" s="223"/>
      <c r="AD98" s="223"/>
      <c r="AE98" s="223"/>
      <c r="AF98" s="223"/>
      <c r="AG98" s="224">
        <f>'25 - Umístění laviček, st...'!J30</f>
        <v>0</v>
      </c>
      <c r="AH98" s="225"/>
      <c r="AI98" s="225"/>
      <c r="AJ98" s="225"/>
      <c r="AK98" s="225"/>
      <c r="AL98" s="225"/>
      <c r="AM98" s="225"/>
      <c r="AN98" s="224">
        <f t="shared" si="0"/>
        <v>0</v>
      </c>
      <c r="AO98" s="225"/>
      <c r="AP98" s="225"/>
      <c r="AQ98" s="83" t="s">
        <v>84</v>
      </c>
      <c r="AR98" s="80"/>
      <c r="AS98" s="84">
        <v>0</v>
      </c>
      <c r="AT98" s="85">
        <f t="shared" si="1"/>
        <v>0</v>
      </c>
      <c r="AU98" s="86">
        <f>'25 - Umístění laviček, st...'!P122</f>
        <v>0</v>
      </c>
      <c r="AV98" s="85">
        <f>'25 - Umístění laviček, st...'!J33</f>
        <v>0</v>
      </c>
      <c r="AW98" s="85">
        <f>'25 - Umístění laviček, st...'!J34</f>
        <v>0</v>
      </c>
      <c r="AX98" s="85">
        <f>'25 - Umístění laviček, st...'!J35</f>
        <v>0</v>
      </c>
      <c r="AY98" s="85">
        <f>'25 - Umístění laviček, st...'!J36</f>
        <v>0</v>
      </c>
      <c r="AZ98" s="85">
        <f>'25 - Umístění laviček, st...'!F33</f>
        <v>0</v>
      </c>
      <c r="BA98" s="85">
        <f>'25 - Umístění laviček, st...'!F34</f>
        <v>0</v>
      </c>
      <c r="BB98" s="85">
        <f>'25 - Umístění laviček, st...'!F35</f>
        <v>0</v>
      </c>
      <c r="BC98" s="85">
        <f>'25 - Umístění laviček, st...'!F36</f>
        <v>0</v>
      </c>
      <c r="BD98" s="87">
        <f>'25 - Umístění laviček, st...'!F37</f>
        <v>0</v>
      </c>
      <c r="BT98" s="88" t="s">
        <v>8</v>
      </c>
      <c r="BV98" s="88" t="s">
        <v>79</v>
      </c>
      <c r="BW98" s="88" t="s">
        <v>95</v>
      </c>
      <c r="BX98" s="88" t="s">
        <v>4</v>
      </c>
      <c r="CL98" s="88" t="s">
        <v>1</v>
      </c>
      <c r="CM98" s="88" t="s">
        <v>86</v>
      </c>
    </row>
    <row r="99" spans="1:91" s="7" customFormat="1" ht="16.5" customHeight="1" x14ac:dyDescent="0.2">
      <c r="A99" s="79" t="s">
        <v>81</v>
      </c>
      <c r="B99" s="80"/>
      <c r="C99" s="81"/>
      <c r="D99" s="223" t="s">
        <v>96</v>
      </c>
      <c r="E99" s="223"/>
      <c r="F99" s="223"/>
      <c r="G99" s="223"/>
      <c r="H99" s="223"/>
      <c r="I99" s="82"/>
      <c r="J99" s="223" t="s">
        <v>97</v>
      </c>
      <c r="K99" s="223"/>
      <c r="L99" s="223"/>
      <c r="M99" s="223"/>
      <c r="N99" s="223"/>
      <c r="O99" s="223"/>
      <c r="P99" s="223"/>
      <c r="Q99" s="223"/>
      <c r="R99" s="223"/>
      <c r="S99" s="223"/>
      <c r="T99" s="223"/>
      <c r="U99" s="223"/>
      <c r="V99" s="223"/>
      <c r="W99" s="223"/>
      <c r="X99" s="223"/>
      <c r="Y99" s="223"/>
      <c r="Z99" s="223"/>
      <c r="AA99" s="223"/>
      <c r="AB99" s="223"/>
      <c r="AC99" s="223"/>
      <c r="AD99" s="223"/>
      <c r="AE99" s="223"/>
      <c r="AF99" s="223"/>
      <c r="AG99" s="224">
        <f>'26 - Vedlejší náklady'!J30</f>
        <v>0</v>
      </c>
      <c r="AH99" s="225"/>
      <c r="AI99" s="225"/>
      <c r="AJ99" s="225"/>
      <c r="AK99" s="225"/>
      <c r="AL99" s="225"/>
      <c r="AM99" s="225"/>
      <c r="AN99" s="224">
        <f t="shared" si="0"/>
        <v>0</v>
      </c>
      <c r="AO99" s="225"/>
      <c r="AP99" s="225"/>
      <c r="AQ99" s="83" t="s">
        <v>84</v>
      </c>
      <c r="AR99" s="80"/>
      <c r="AS99" s="89">
        <v>0</v>
      </c>
      <c r="AT99" s="90">
        <f t="shared" si="1"/>
        <v>0</v>
      </c>
      <c r="AU99" s="91">
        <f>'26 - Vedlejší náklady'!P126</f>
        <v>0</v>
      </c>
      <c r="AV99" s="90">
        <f>'26 - Vedlejší náklady'!J33</f>
        <v>0</v>
      </c>
      <c r="AW99" s="90">
        <f>'26 - Vedlejší náklady'!J34</f>
        <v>0</v>
      </c>
      <c r="AX99" s="90">
        <f>'26 - Vedlejší náklady'!J35</f>
        <v>0</v>
      </c>
      <c r="AY99" s="90">
        <f>'26 - Vedlejší náklady'!J36</f>
        <v>0</v>
      </c>
      <c r="AZ99" s="90">
        <f>'26 - Vedlejší náklady'!F33</f>
        <v>0</v>
      </c>
      <c r="BA99" s="90">
        <f>'26 - Vedlejší náklady'!F34</f>
        <v>0</v>
      </c>
      <c r="BB99" s="90">
        <f>'26 - Vedlejší náklady'!F35</f>
        <v>0</v>
      </c>
      <c r="BC99" s="90">
        <f>'26 - Vedlejší náklady'!F36</f>
        <v>0</v>
      </c>
      <c r="BD99" s="92">
        <f>'26 - Vedlejší náklady'!F37</f>
        <v>0</v>
      </c>
      <c r="BT99" s="88" t="s">
        <v>8</v>
      </c>
      <c r="BV99" s="88" t="s">
        <v>79</v>
      </c>
      <c r="BW99" s="88" t="s">
        <v>98</v>
      </c>
      <c r="BX99" s="88" t="s">
        <v>4</v>
      </c>
      <c r="CL99" s="88" t="s">
        <v>1</v>
      </c>
      <c r="CM99" s="88" t="s">
        <v>86</v>
      </c>
    </row>
    <row r="100" spans="1:91" s="2" customFormat="1" ht="30" customHeight="1" x14ac:dyDescent="0.2">
      <c r="A100" s="32"/>
      <c r="B100" s="33"/>
      <c r="C100" s="32"/>
      <c r="D100" s="32"/>
      <c r="E100" s="32"/>
      <c r="F100" s="32"/>
      <c r="G100" s="32"/>
      <c r="H100" s="32"/>
      <c r="I100" s="32"/>
      <c r="J100" s="32"/>
      <c r="K100" s="32"/>
      <c r="L100" s="32"/>
      <c r="M100" s="32"/>
      <c r="N100" s="32"/>
      <c r="O100" s="32"/>
      <c r="P100" s="32"/>
      <c r="Q100" s="32"/>
      <c r="R100" s="32"/>
      <c r="S100" s="32"/>
      <c r="T100" s="32"/>
      <c r="U100" s="32"/>
      <c r="V100" s="32"/>
      <c r="W100" s="32"/>
      <c r="X100" s="32"/>
      <c r="Y100" s="32"/>
      <c r="Z100" s="32"/>
      <c r="AA100" s="32"/>
      <c r="AB100" s="32"/>
      <c r="AC100" s="32"/>
      <c r="AD100" s="32"/>
      <c r="AE100" s="32"/>
      <c r="AF100" s="32"/>
      <c r="AG100" s="32"/>
      <c r="AH100" s="32"/>
      <c r="AI100" s="32"/>
      <c r="AJ100" s="32"/>
      <c r="AK100" s="32"/>
      <c r="AL100" s="32"/>
      <c r="AM100" s="32"/>
      <c r="AN100" s="32"/>
      <c r="AO100" s="32"/>
      <c r="AP100" s="32"/>
      <c r="AQ100" s="32"/>
      <c r="AR100" s="33"/>
      <c r="AS100" s="32"/>
      <c r="AT100" s="32"/>
      <c r="AU100" s="32"/>
      <c r="AV100" s="32"/>
      <c r="AW100" s="32"/>
      <c r="AX100" s="32"/>
      <c r="AY100" s="32"/>
      <c r="AZ100" s="32"/>
      <c r="BA100" s="32"/>
      <c r="BB100" s="32"/>
      <c r="BC100" s="32"/>
      <c r="BD100" s="32"/>
      <c r="BE100" s="32"/>
    </row>
    <row r="101" spans="1:91" s="2" customFormat="1" ht="6.95" customHeight="1" x14ac:dyDescent="0.2">
      <c r="A101" s="32"/>
      <c r="B101" s="47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33"/>
      <c r="AS101" s="32"/>
      <c r="AT101" s="32"/>
      <c r="AU101" s="32"/>
      <c r="AV101" s="32"/>
      <c r="AW101" s="32"/>
      <c r="AX101" s="32"/>
      <c r="AY101" s="32"/>
      <c r="AZ101" s="32"/>
      <c r="BA101" s="32"/>
      <c r="BB101" s="32"/>
      <c r="BC101" s="32"/>
      <c r="BD101" s="32"/>
      <c r="BE101" s="32"/>
    </row>
  </sheetData>
  <mergeCells count="58">
    <mergeCell ref="AR2:BE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AN98:AP98"/>
    <mergeCell ref="AG98:AM98"/>
    <mergeCell ref="D98:H98"/>
    <mergeCell ref="J98:AF98"/>
    <mergeCell ref="AN99:AP99"/>
    <mergeCell ref="AG99:AM99"/>
    <mergeCell ref="D99:H99"/>
    <mergeCell ref="J99:AF99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AG94:AM94"/>
    <mergeCell ref="AN94:AP94"/>
    <mergeCell ref="L85:AO85"/>
    <mergeCell ref="AM87:AN87"/>
    <mergeCell ref="AM89:AP89"/>
    <mergeCell ref="AS89:AT91"/>
    <mergeCell ref="AM90:AP90"/>
  </mergeCells>
  <hyperlinks>
    <hyperlink ref="A95" location="'16 - Zastavení VI'!C2" display="/" xr:uid="{00000000-0004-0000-0000-000000000000}"/>
    <hyperlink ref="A96" location="'17 - Zastavení VII'!C2" display="/" xr:uid="{00000000-0004-0000-0000-000001000000}"/>
    <hyperlink ref="A97" location="'18 - Zastavení VIII'!C2" display="/" xr:uid="{00000000-0004-0000-0000-000002000000}"/>
    <hyperlink ref="A98" location="'25 - Umístění laviček, st...'!C2" display="/" xr:uid="{00000000-0004-0000-0000-000003000000}"/>
    <hyperlink ref="A99" location="'26 - Vedlejší náklady'!C2" display="/" xr:uid="{00000000-0004-0000-0000-000004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BM358"/>
  <sheetViews>
    <sheetView showGridLines="0" workbookViewId="0"/>
  </sheetViews>
  <sheetFormatPr defaultRowHeight="15" x14ac:dyDescent="0.2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56" s="1" customFormat="1" ht="36.950000000000003" customHeight="1" x14ac:dyDescent="0.2">
      <c r="L2" s="247" t="s">
        <v>5</v>
      </c>
      <c r="M2" s="232"/>
      <c r="N2" s="232"/>
      <c r="O2" s="232"/>
      <c r="P2" s="232"/>
      <c r="Q2" s="232"/>
      <c r="R2" s="232"/>
      <c r="S2" s="232"/>
      <c r="T2" s="232"/>
      <c r="U2" s="232"/>
      <c r="V2" s="232"/>
      <c r="AT2" s="17" t="s">
        <v>85</v>
      </c>
      <c r="AZ2" s="93" t="s">
        <v>99</v>
      </c>
      <c r="BA2" s="93" t="s">
        <v>99</v>
      </c>
      <c r="BB2" s="93" t="s">
        <v>1</v>
      </c>
      <c r="BC2" s="93" t="s">
        <v>100</v>
      </c>
      <c r="BD2" s="93" t="s">
        <v>86</v>
      </c>
    </row>
    <row r="3" spans="1:56" s="1" customFormat="1" ht="6.95" customHeight="1" x14ac:dyDescent="0.2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86</v>
      </c>
      <c r="AZ3" s="93" t="s">
        <v>101</v>
      </c>
      <c r="BA3" s="93" t="s">
        <v>101</v>
      </c>
      <c r="BB3" s="93" t="s">
        <v>1</v>
      </c>
      <c r="BC3" s="93" t="s">
        <v>100</v>
      </c>
      <c r="BD3" s="93" t="s">
        <v>86</v>
      </c>
    </row>
    <row r="4" spans="1:56" s="1" customFormat="1" ht="24.95" customHeight="1" x14ac:dyDescent="0.2">
      <c r="B4" s="20"/>
      <c r="D4" s="21" t="s">
        <v>102</v>
      </c>
      <c r="L4" s="20"/>
      <c r="M4" s="94" t="s">
        <v>11</v>
      </c>
      <c r="AT4" s="17" t="s">
        <v>3</v>
      </c>
      <c r="AZ4" s="93" t="s">
        <v>103</v>
      </c>
      <c r="BA4" s="93" t="s">
        <v>103</v>
      </c>
      <c r="BB4" s="93" t="s">
        <v>1</v>
      </c>
      <c r="BC4" s="93" t="s">
        <v>104</v>
      </c>
      <c r="BD4" s="93" t="s">
        <v>86</v>
      </c>
    </row>
    <row r="5" spans="1:56" s="1" customFormat="1" ht="6.95" customHeight="1" x14ac:dyDescent="0.2">
      <c r="B5" s="20"/>
      <c r="L5" s="20"/>
      <c r="AZ5" s="93" t="s">
        <v>105</v>
      </c>
      <c r="BA5" s="93" t="s">
        <v>105</v>
      </c>
      <c r="BB5" s="93" t="s">
        <v>1</v>
      </c>
      <c r="BC5" s="93" t="s">
        <v>8</v>
      </c>
      <c r="BD5" s="93" t="s">
        <v>86</v>
      </c>
    </row>
    <row r="6" spans="1:56" s="1" customFormat="1" ht="12" customHeight="1" x14ac:dyDescent="0.2">
      <c r="B6" s="20"/>
      <c r="D6" s="27" t="s">
        <v>17</v>
      </c>
      <c r="L6" s="20"/>
      <c r="AZ6" s="93" t="s">
        <v>106</v>
      </c>
      <c r="BA6" s="93" t="s">
        <v>106</v>
      </c>
      <c r="BB6" s="93" t="s">
        <v>1</v>
      </c>
      <c r="BC6" s="93" t="s">
        <v>107</v>
      </c>
      <c r="BD6" s="93" t="s">
        <v>86</v>
      </c>
    </row>
    <row r="7" spans="1:56" s="1" customFormat="1" ht="16.5" customHeight="1" x14ac:dyDescent="0.2">
      <c r="B7" s="20"/>
      <c r="E7" s="248" t="str">
        <f>'Rekapitulace stavby'!K6</f>
        <v>14 kaplí křížové cesty na Andrlově Chlumu</v>
      </c>
      <c r="F7" s="249"/>
      <c r="G7" s="249"/>
      <c r="H7" s="249"/>
      <c r="L7" s="20"/>
      <c r="AZ7" s="93" t="s">
        <v>108</v>
      </c>
      <c r="BA7" s="93" t="s">
        <v>108</v>
      </c>
      <c r="BB7" s="93" t="s">
        <v>1</v>
      </c>
      <c r="BC7" s="93" t="s">
        <v>109</v>
      </c>
      <c r="BD7" s="93" t="s">
        <v>86</v>
      </c>
    </row>
    <row r="8" spans="1:56" s="2" customFormat="1" ht="12" customHeight="1" x14ac:dyDescent="0.2">
      <c r="A8" s="32"/>
      <c r="B8" s="33"/>
      <c r="C8" s="32"/>
      <c r="D8" s="27" t="s">
        <v>110</v>
      </c>
      <c r="E8" s="32"/>
      <c r="F8" s="32"/>
      <c r="G8" s="32"/>
      <c r="H8" s="32"/>
      <c r="I8" s="32"/>
      <c r="J8" s="32"/>
      <c r="K8" s="32"/>
      <c r="L8" s="42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  <c r="AZ8" s="93" t="s">
        <v>111</v>
      </c>
      <c r="BA8" s="93" t="s">
        <v>111</v>
      </c>
      <c r="BB8" s="93" t="s">
        <v>1</v>
      </c>
      <c r="BC8" s="93" t="s">
        <v>109</v>
      </c>
      <c r="BD8" s="93" t="s">
        <v>86</v>
      </c>
    </row>
    <row r="9" spans="1:56" s="2" customFormat="1" ht="16.5" customHeight="1" x14ac:dyDescent="0.2">
      <c r="A9" s="32"/>
      <c r="B9" s="33"/>
      <c r="C9" s="32"/>
      <c r="D9" s="32"/>
      <c r="E9" s="209" t="s">
        <v>112</v>
      </c>
      <c r="F9" s="250"/>
      <c r="G9" s="250"/>
      <c r="H9" s="250"/>
      <c r="I9" s="32"/>
      <c r="J9" s="32"/>
      <c r="K9" s="32"/>
      <c r="L9" s="4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Z9" s="93" t="s">
        <v>113</v>
      </c>
      <c r="BA9" s="93" t="s">
        <v>113</v>
      </c>
      <c r="BB9" s="93" t="s">
        <v>1</v>
      </c>
      <c r="BC9" s="93" t="s">
        <v>114</v>
      </c>
      <c r="BD9" s="93" t="s">
        <v>86</v>
      </c>
    </row>
    <row r="10" spans="1:56" s="2" customFormat="1" ht="11.25" x14ac:dyDescent="0.2">
      <c r="A10" s="32"/>
      <c r="B10" s="33"/>
      <c r="C10" s="32"/>
      <c r="D10" s="32"/>
      <c r="E10" s="32"/>
      <c r="F10" s="32"/>
      <c r="G10" s="32"/>
      <c r="H10" s="32"/>
      <c r="I10" s="32"/>
      <c r="J10" s="32"/>
      <c r="K10" s="32"/>
      <c r="L10" s="4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  <c r="AZ10" s="93" t="s">
        <v>115</v>
      </c>
      <c r="BA10" s="93" t="s">
        <v>115</v>
      </c>
      <c r="BB10" s="93" t="s">
        <v>1</v>
      </c>
      <c r="BC10" s="93" t="s">
        <v>116</v>
      </c>
      <c r="BD10" s="93" t="s">
        <v>86</v>
      </c>
    </row>
    <row r="11" spans="1:56" s="2" customFormat="1" ht="12" customHeight="1" x14ac:dyDescent="0.2">
      <c r="A11" s="32"/>
      <c r="B11" s="33"/>
      <c r="C11" s="32"/>
      <c r="D11" s="27" t="s">
        <v>19</v>
      </c>
      <c r="E11" s="32"/>
      <c r="F11" s="25" t="s">
        <v>1</v>
      </c>
      <c r="G11" s="32"/>
      <c r="H11" s="32"/>
      <c r="I11" s="27" t="s">
        <v>20</v>
      </c>
      <c r="J11" s="25" t="s">
        <v>1</v>
      </c>
      <c r="K11" s="32"/>
      <c r="L11" s="4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  <c r="AZ11" s="93" t="s">
        <v>117</v>
      </c>
      <c r="BA11" s="93" t="s">
        <v>117</v>
      </c>
      <c r="BB11" s="93" t="s">
        <v>1</v>
      </c>
      <c r="BC11" s="93" t="s">
        <v>118</v>
      </c>
      <c r="BD11" s="93" t="s">
        <v>86</v>
      </c>
    </row>
    <row r="12" spans="1:56" s="2" customFormat="1" ht="12" customHeight="1" x14ac:dyDescent="0.2">
      <c r="A12" s="32"/>
      <c r="B12" s="33"/>
      <c r="C12" s="32"/>
      <c r="D12" s="27" t="s">
        <v>21</v>
      </c>
      <c r="E12" s="32"/>
      <c r="F12" s="25" t="s">
        <v>22</v>
      </c>
      <c r="G12" s="32"/>
      <c r="H12" s="32"/>
      <c r="I12" s="27" t="s">
        <v>23</v>
      </c>
      <c r="J12" s="55" t="str">
        <f>'Rekapitulace stavby'!AN8</f>
        <v>16. 10. 2019</v>
      </c>
      <c r="K12" s="32"/>
      <c r="L12" s="4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  <c r="AZ12" s="93" t="s">
        <v>119</v>
      </c>
      <c r="BA12" s="93" t="s">
        <v>119</v>
      </c>
      <c r="BB12" s="93" t="s">
        <v>1</v>
      </c>
      <c r="BC12" s="93" t="s">
        <v>116</v>
      </c>
      <c r="BD12" s="93" t="s">
        <v>86</v>
      </c>
    </row>
    <row r="13" spans="1:56" s="2" customFormat="1" ht="10.9" customHeight="1" x14ac:dyDescent="0.2">
      <c r="A13" s="32"/>
      <c r="B13" s="33"/>
      <c r="C13" s="32"/>
      <c r="D13" s="32"/>
      <c r="E13" s="32"/>
      <c r="F13" s="32"/>
      <c r="G13" s="32"/>
      <c r="H13" s="32"/>
      <c r="I13" s="32"/>
      <c r="J13" s="32"/>
      <c r="K13" s="32"/>
      <c r="L13" s="4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  <c r="AZ13" s="93" t="s">
        <v>120</v>
      </c>
      <c r="BA13" s="93" t="s">
        <v>120</v>
      </c>
      <c r="BB13" s="93" t="s">
        <v>1</v>
      </c>
      <c r="BC13" s="93" t="s">
        <v>121</v>
      </c>
      <c r="BD13" s="93" t="s">
        <v>86</v>
      </c>
    </row>
    <row r="14" spans="1:56" s="2" customFormat="1" ht="12" customHeight="1" x14ac:dyDescent="0.2">
      <c r="A14" s="32"/>
      <c r="B14" s="33"/>
      <c r="C14" s="32"/>
      <c r="D14" s="27" t="s">
        <v>25</v>
      </c>
      <c r="E14" s="32"/>
      <c r="F14" s="32"/>
      <c r="G14" s="32"/>
      <c r="H14" s="32"/>
      <c r="I14" s="27" t="s">
        <v>26</v>
      </c>
      <c r="J14" s="25" t="s">
        <v>1</v>
      </c>
      <c r="K14" s="32"/>
      <c r="L14" s="4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Z14" s="93" t="s">
        <v>122</v>
      </c>
      <c r="BA14" s="93" t="s">
        <v>122</v>
      </c>
      <c r="BB14" s="93" t="s">
        <v>1</v>
      </c>
      <c r="BC14" s="93" t="s">
        <v>123</v>
      </c>
      <c r="BD14" s="93" t="s">
        <v>86</v>
      </c>
    </row>
    <row r="15" spans="1:56" s="2" customFormat="1" ht="18" customHeight="1" x14ac:dyDescent="0.2">
      <c r="A15" s="32"/>
      <c r="B15" s="33"/>
      <c r="C15" s="32"/>
      <c r="D15" s="32"/>
      <c r="E15" s="25" t="s">
        <v>27</v>
      </c>
      <c r="F15" s="32"/>
      <c r="G15" s="32"/>
      <c r="H15" s="32"/>
      <c r="I15" s="27" t="s">
        <v>28</v>
      </c>
      <c r="J15" s="25" t="s">
        <v>1</v>
      </c>
      <c r="K15" s="32"/>
      <c r="L15" s="4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  <c r="AZ15" s="93" t="s">
        <v>124</v>
      </c>
      <c r="BA15" s="93" t="s">
        <v>125</v>
      </c>
      <c r="BB15" s="93" t="s">
        <v>1</v>
      </c>
      <c r="BC15" s="93" t="s">
        <v>126</v>
      </c>
      <c r="BD15" s="93" t="s">
        <v>86</v>
      </c>
    </row>
    <row r="16" spans="1:56" s="2" customFormat="1" ht="6.95" customHeight="1" x14ac:dyDescent="0.2">
      <c r="A16" s="32"/>
      <c r="B16" s="33"/>
      <c r="C16" s="32"/>
      <c r="D16" s="32"/>
      <c r="E16" s="32"/>
      <c r="F16" s="32"/>
      <c r="G16" s="32"/>
      <c r="H16" s="32"/>
      <c r="I16" s="32"/>
      <c r="J16" s="32"/>
      <c r="K16" s="32"/>
      <c r="L16" s="4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  <c r="AZ16" s="93" t="s">
        <v>127</v>
      </c>
      <c r="BA16" s="93" t="s">
        <v>128</v>
      </c>
      <c r="BB16" s="93" t="s">
        <v>1</v>
      </c>
      <c r="BC16" s="93" t="s">
        <v>129</v>
      </c>
      <c r="BD16" s="93" t="s">
        <v>86</v>
      </c>
    </row>
    <row r="17" spans="1:56" s="2" customFormat="1" ht="12" customHeight="1" x14ac:dyDescent="0.2">
      <c r="A17" s="32"/>
      <c r="B17" s="33"/>
      <c r="C17" s="32"/>
      <c r="D17" s="27" t="s">
        <v>29</v>
      </c>
      <c r="E17" s="32"/>
      <c r="F17" s="32"/>
      <c r="G17" s="32"/>
      <c r="H17" s="32"/>
      <c r="I17" s="27" t="s">
        <v>26</v>
      </c>
      <c r="J17" s="28" t="str">
        <f>'Rekapitulace stavby'!AN13</f>
        <v>Vyplň údaj</v>
      </c>
      <c r="K17" s="32"/>
      <c r="L17" s="4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  <c r="AZ17" s="93" t="s">
        <v>130</v>
      </c>
      <c r="BA17" s="93" t="s">
        <v>131</v>
      </c>
      <c r="BB17" s="93" t="s">
        <v>1</v>
      </c>
      <c r="BC17" s="93" t="s">
        <v>132</v>
      </c>
      <c r="BD17" s="93" t="s">
        <v>86</v>
      </c>
    </row>
    <row r="18" spans="1:56" s="2" customFormat="1" ht="18" customHeight="1" x14ac:dyDescent="0.2">
      <c r="A18" s="32"/>
      <c r="B18" s="33"/>
      <c r="C18" s="32"/>
      <c r="D18" s="32"/>
      <c r="E18" s="251" t="str">
        <f>'Rekapitulace stavby'!E14</f>
        <v>Vyplň údaj</v>
      </c>
      <c r="F18" s="231"/>
      <c r="G18" s="231"/>
      <c r="H18" s="231"/>
      <c r="I18" s="27" t="s">
        <v>28</v>
      </c>
      <c r="J18" s="28" t="str">
        <f>'Rekapitulace stavby'!AN14</f>
        <v>Vyplň údaj</v>
      </c>
      <c r="K18" s="32"/>
      <c r="L18" s="4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  <c r="AZ18" s="93" t="s">
        <v>133</v>
      </c>
      <c r="BA18" s="93" t="s">
        <v>133</v>
      </c>
      <c r="BB18" s="93" t="s">
        <v>1</v>
      </c>
      <c r="BC18" s="93" t="s">
        <v>134</v>
      </c>
      <c r="BD18" s="93" t="s">
        <v>86</v>
      </c>
    </row>
    <row r="19" spans="1:56" s="2" customFormat="1" ht="6.95" customHeight="1" x14ac:dyDescent="0.2">
      <c r="A19" s="32"/>
      <c r="B19" s="33"/>
      <c r="C19" s="32"/>
      <c r="D19" s="32"/>
      <c r="E19" s="32"/>
      <c r="F19" s="32"/>
      <c r="G19" s="32"/>
      <c r="H19" s="32"/>
      <c r="I19" s="32"/>
      <c r="J19" s="32"/>
      <c r="K19" s="32"/>
      <c r="L19" s="4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  <c r="AZ19" s="93" t="s">
        <v>135</v>
      </c>
      <c r="BA19" s="93" t="s">
        <v>135</v>
      </c>
      <c r="BB19" s="93" t="s">
        <v>1</v>
      </c>
      <c r="BC19" s="93" t="s">
        <v>136</v>
      </c>
      <c r="BD19" s="93" t="s">
        <v>86</v>
      </c>
    </row>
    <row r="20" spans="1:56" s="2" customFormat="1" ht="12" customHeight="1" x14ac:dyDescent="0.2">
      <c r="A20" s="32"/>
      <c r="B20" s="33"/>
      <c r="C20" s="32"/>
      <c r="D20" s="27" t="s">
        <v>31</v>
      </c>
      <c r="E20" s="32"/>
      <c r="F20" s="32"/>
      <c r="G20" s="32"/>
      <c r="H20" s="32"/>
      <c r="I20" s="27" t="s">
        <v>26</v>
      </c>
      <c r="J20" s="25" t="s">
        <v>1</v>
      </c>
      <c r="K20" s="32"/>
      <c r="L20" s="4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56" s="2" customFormat="1" ht="18" customHeight="1" x14ac:dyDescent="0.2">
      <c r="A21" s="32"/>
      <c r="B21" s="33"/>
      <c r="C21" s="32"/>
      <c r="D21" s="32"/>
      <c r="E21" s="25" t="s">
        <v>32</v>
      </c>
      <c r="F21" s="32"/>
      <c r="G21" s="32"/>
      <c r="H21" s="32"/>
      <c r="I21" s="27" t="s">
        <v>28</v>
      </c>
      <c r="J21" s="25" t="s">
        <v>1</v>
      </c>
      <c r="K21" s="32"/>
      <c r="L21" s="4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56" s="2" customFormat="1" ht="6.95" customHeight="1" x14ac:dyDescent="0.2">
      <c r="A22" s="32"/>
      <c r="B22" s="33"/>
      <c r="C22" s="32"/>
      <c r="D22" s="32"/>
      <c r="E22" s="32"/>
      <c r="F22" s="32"/>
      <c r="G22" s="32"/>
      <c r="H22" s="32"/>
      <c r="I22" s="32"/>
      <c r="J22" s="32"/>
      <c r="K22" s="32"/>
      <c r="L22" s="4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56" s="2" customFormat="1" ht="12" customHeight="1" x14ac:dyDescent="0.2">
      <c r="A23" s="32"/>
      <c r="B23" s="33"/>
      <c r="C23" s="32"/>
      <c r="D23" s="27" t="s">
        <v>34</v>
      </c>
      <c r="E23" s="32"/>
      <c r="F23" s="32"/>
      <c r="G23" s="32"/>
      <c r="H23" s="32"/>
      <c r="I23" s="27" t="s">
        <v>26</v>
      </c>
      <c r="J23" s="25" t="s">
        <v>1</v>
      </c>
      <c r="K23" s="32"/>
      <c r="L23" s="4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56" s="2" customFormat="1" ht="18" customHeight="1" x14ac:dyDescent="0.2">
      <c r="A24" s="32"/>
      <c r="B24" s="33"/>
      <c r="C24" s="32"/>
      <c r="D24" s="32"/>
      <c r="E24" s="25" t="s">
        <v>35</v>
      </c>
      <c r="F24" s="32"/>
      <c r="G24" s="32"/>
      <c r="H24" s="32"/>
      <c r="I24" s="27" t="s">
        <v>28</v>
      </c>
      <c r="J24" s="25" t="s">
        <v>1</v>
      </c>
      <c r="K24" s="32"/>
      <c r="L24" s="4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56" s="2" customFormat="1" ht="6.95" customHeight="1" x14ac:dyDescent="0.2">
      <c r="A25" s="32"/>
      <c r="B25" s="33"/>
      <c r="C25" s="32"/>
      <c r="D25" s="32"/>
      <c r="E25" s="32"/>
      <c r="F25" s="32"/>
      <c r="G25" s="32"/>
      <c r="H25" s="32"/>
      <c r="I25" s="32"/>
      <c r="J25" s="32"/>
      <c r="K25" s="32"/>
      <c r="L25" s="4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56" s="2" customFormat="1" ht="12" customHeight="1" x14ac:dyDescent="0.2">
      <c r="A26" s="32"/>
      <c r="B26" s="33"/>
      <c r="C26" s="32"/>
      <c r="D26" s="27" t="s">
        <v>36</v>
      </c>
      <c r="E26" s="32"/>
      <c r="F26" s="32"/>
      <c r="G26" s="32"/>
      <c r="H26" s="32"/>
      <c r="I26" s="32"/>
      <c r="J26" s="32"/>
      <c r="K26" s="32"/>
      <c r="L26" s="4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56" s="8" customFormat="1" ht="16.5" customHeight="1" x14ac:dyDescent="0.2">
      <c r="A27" s="95"/>
      <c r="B27" s="96"/>
      <c r="C27" s="95"/>
      <c r="D27" s="95"/>
      <c r="E27" s="236" t="s">
        <v>1</v>
      </c>
      <c r="F27" s="236"/>
      <c r="G27" s="236"/>
      <c r="H27" s="236"/>
      <c r="I27" s="95"/>
      <c r="J27" s="95"/>
      <c r="K27" s="95"/>
      <c r="L27" s="97"/>
      <c r="S27" s="95"/>
      <c r="T27" s="95"/>
      <c r="U27" s="95"/>
      <c r="V27" s="95"/>
      <c r="W27" s="95"/>
      <c r="X27" s="95"/>
      <c r="Y27" s="95"/>
      <c r="Z27" s="95"/>
      <c r="AA27" s="95"/>
      <c r="AB27" s="95"/>
      <c r="AC27" s="95"/>
      <c r="AD27" s="95"/>
      <c r="AE27" s="95"/>
    </row>
    <row r="28" spans="1:56" s="2" customFormat="1" ht="6.95" customHeight="1" x14ac:dyDescent="0.2">
      <c r="A28" s="32"/>
      <c r="B28" s="33"/>
      <c r="C28" s="32"/>
      <c r="D28" s="32"/>
      <c r="E28" s="32"/>
      <c r="F28" s="32"/>
      <c r="G28" s="32"/>
      <c r="H28" s="32"/>
      <c r="I28" s="32"/>
      <c r="J28" s="32"/>
      <c r="K28" s="32"/>
      <c r="L28" s="4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56" s="2" customFormat="1" ht="6.95" customHeight="1" x14ac:dyDescent="0.2">
      <c r="A29" s="32"/>
      <c r="B29" s="33"/>
      <c r="C29" s="32"/>
      <c r="D29" s="66"/>
      <c r="E29" s="66"/>
      <c r="F29" s="66"/>
      <c r="G29" s="66"/>
      <c r="H29" s="66"/>
      <c r="I29" s="66"/>
      <c r="J29" s="66"/>
      <c r="K29" s="66"/>
      <c r="L29" s="42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56" s="2" customFormat="1" ht="25.35" customHeight="1" x14ac:dyDescent="0.2">
      <c r="A30" s="32"/>
      <c r="B30" s="33"/>
      <c r="C30" s="32"/>
      <c r="D30" s="98" t="s">
        <v>37</v>
      </c>
      <c r="E30" s="32"/>
      <c r="F30" s="32"/>
      <c r="G30" s="32"/>
      <c r="H30" s="32"/>
      <c r="I30" s="32"/>
      <c r="J30" s="71">
        <f>ROUND(J131, 0)</f>
        <v>0</v>
      </c>
      <c r="K30" s="32"/>
      <c r="L30" s="4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56" s="2" customFormat="1" ht="6.95" customHeight="1" x14ac:dyDescent="0.2">
      <c r="A31" s="32"/>
      <c r="B31" s="33"/>
      <c r="C31" s="32"/>
      <c r="D31" s="66"/>
      <c r="E31" s="66"/>
      <c r="F31" s="66"/>
      <c r="G31" s="66"/>
      <c r="H31" s="66"/>
      <c r="I31" s="66"/>
      <c r="J31" s="66"/>
      <c r="K31" s="66"/>
      <c r="L31" s="4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56" s="2" customFormat="1" ht="14.45" customHeight="1" x14ac:dyDescent="0.2">
      <c r="A32" s="32"/>
      <c r="B32" s="33"/>
      <c r="C32" s="32"/>
      <c r="D32" s="32"/>
      <c r="E32" s="32"/>
      <c r="F32" s="36" t="s">
        <v>39</v>
      </c>
      <c r="G32" s="32"/>
      <c r="H32" s="32"/>
      <c r="I32" s="36" t="s">
        <v>38</v>
      </c>
      <c r="J32" s="36" t="s">
        <v>40</v>
      </c>
      <c r="K32" s="32"/>
      <c r="L32" s="42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14.45" customHeight="1" x14ac:dyDescent="0.2">
      <c r="A33" s="32"/>
      <c r="B33" s="33"/>
      <c r="C33" s="32"/>
      <c r="D33" s="99" t="s">
        <v>41</v>
      </c>
      <c r="E33" s="27" t="s">
        <v>42</v>
      </c>
      <c r="F33" s="100">
        <f>ROUND((SUM(BE131:BE357)),  0)</f>
        <v>0</v>
      </c>
      <c r="G33" s="32"/>
      <c r="H33" s="32"/>
      <c r="I33" s="101">
        <v>0.21</v>
      </c>
      <c r="J33" s="100">
        <f>ROUND(((SUM(BE131:BE357))*I33),  0)</f>
        <v>0</v>
      </c>
      <c r="K33" s="32"/>
      <c r="L33" s="42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 x14ac:dyDescent="0.2">
      <c r="A34" s="32"/>
      <c r="B34" s="33"/>
      <c r="C34" s="32"/>
      <c r="D34" s="32"/>
      <c r="E34" s="27" t="s">
        <v>43</v>
      </c>
      <c r="F34" s="100">
        <f>ROUND((SUM(BF131:BF357)),  0)</f>
        <v>0</v>
      </c>
      <c r="G34" s="32"/>
      <c r="H34" s="32"/>
      <c r="I34" s="101">
        <v>0.15</v>
      </c>
      <c r="J34" s="100">
        <f>ROUND(((SUM(BF131:BF357))*I34),  0)</f>
        <v>0</v>
      </c>
      <c r="K34" s="32"/>
      <c r="L34" s="4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hidden="1" customHeight="1" x14ac:dyDescent="0.2">
      <c r="A35" s="32"/>
      <c r="B35" s="33"/>
      <c r="C35" s="32"/>
      <c r="D35" s="32"/>
      <c r="E35" s="27" t="s">
        <v>44</v>
      </c>
      <c r="F35" s="100">
        <f>ROUND((SUM(BG131:BG357)),  0)</f>
        <v>0</v>
      </c>
      <c r="G35" s="32"/>
      <c r="H35" s="32"/>
      <c r="I35" s="101">
        <v>0.21</v>
      </c>
      <c r="J35" s="100">
        <f>0</f>
        <v>0</v>
      </c>
      <c r="K35" s="32"/>
      <c r="L35" s="42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hidden="1" customHeight="1" x14ac:dyDescent="0.2">
      <c r="A36" s="32"/>
      <c r="B36" s="33"/>
      <c r="C36" s="32"/>
      <c r="D36" s="32"/>
      <c r="E36" s="27" t="s">
        <v>45</v>
      </c>
      <c r="F36" s="100">
        <f>ROUND((SUM(BH131:BH357)),  0)</f>
        <v>0</v>
      </c>
      <c r="G36" s="32"/>
      <c r="H36" s="32"/>
      <c r="I36" s="101">
        <v>0.15</v>
      </c>
      <c r="J36" s="100">
        <f>0</f>
        <v>0</v>
      </c>
      <c r="K36" s="32"/>
      <c r="L36" s="4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 x14ac:dyDescent="0.2">
      <c r="A37" s="32"/>
      <c r="B37" s="33"/>
      <c r="C37" s="32"/>
      <c r="D37" s="32"/>
      <c r="E37" s="27" t="s">
        <v>46</v>
      </c>
      <c r="F37" s="100">
        <f>ROUND((SUM(BI131:BI357)),  0)</f>
        <v>0</v>
      </c>
      <c r="G37" s="32"/>
      <c r="H37" s="32"/>
      <c r="I37" s="101">
        <v>0</v>
      </c>
      <c r="J37" s="100">
        <f>0</f>
        <v>0</v>
      </c>
      <c r="K37" s="32"/>
      <c r="L37" s="4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6.95" customHeight="1" x14ac:dyDescent="0.2">
      <c r="A38" s="32"/>
      <c r="B38" s="33"/>
      <c r="C38" s="32"/>
      <c r="D38" s="32"/>
      <c r="E38" s="32"/>
      <c r="F38" s="32"/>
      <c r="G38" s="32"/>
      <c r="H38" s="32"/>
      <c r="I38" s="32"/>
      <c r="J38" s="32"/>
      <c r="K38" s="32"/>
      <c r="L38" s="4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25.35" customHeight="1" x14ac:dyDescent="0.2">
      <c r="A39" s="32"/>
      <c r="B39" s="33"/>
      <c r="C39" s="102"/>
      <c r="D39" s="103" t="s">
        <v>47</v>
      </c>
      <c r="E39" s="60"/>
      <c r="F39" s="60"/>
      <c r="G39" s="104" t="s">
        <v>48</v>
      </c>
      <c r="H39" s="105" t="s">
        <v>49</v>
      </c>
      <c r="I39" s="60"/>
      <c r="J39" s="106">
        <f>SUM(J30:J37)</f>
        <v>0</v>
      </c>
      <c r="K39" s="107"/>
      <c r="L39" s="42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14.45" customHeight="1" x14ac:dyDescent="0.2">
      <c r="A40" s="32"/>
      <c r="B40" s="33"/>
      <c r="C40" s="32"/>
      <c r="D40" s="32"/>
      <c r="E40" s="32"/>
      <c r="F40" s="32"/>
      <c r="G40" s="32"/>
      <c r="H40" s="32"/>
      <c r="I40" s="32"/>
      <c r="J40" s="32"/>
      <c r="K40" s="32"/>
      <c r="L40" s="42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1" customFormat="1" ht="14.45" customHeight="1" x14ac:dyDescent="0.2">
      <c r="B41" s="20"/>
      <c r="L41" s="20"/>
    </row>
    <row r="42" spans="1:31" s="1" customFormat="1" ht="14.45" customHeight="1" x14ac:dyDescent="0.2">
      <c r="B42" s="20"/>
      <c r="L42" s="20"/>
    </row>
    <row r="43" spans="1:31" s="1" customFormat="1" ht="14.45" customHeight="1" x14ac:dyDescent="0.2">
      <c r="B43" s="20"/>
      <c r="L43" s="20"/>
    </row>
    <row r="44" spans="1:31" s="1" customFormat="1" ht="14.45" customHeight="1" x14ac:dyDescent="0.2">
      <c r="B44" s="20"/>
      <c r="L44" s="20"/>
    </row>
    <row r="45" spans="1:31" s="1" customFormat="1" ht="14.45" customHeight="1" x14ac:dyDescent="0.2">
      <c r="B45" s="20"/>
      <c r="L45" s="20"/>
    </row>
    <row r="46" spans="1:31" s="1" customFormat="1" ht="14.45" customHeight="1" x14ac:dyDescent="0.2">
      <c r="B46" s="20"/>
      <c r="L46" s="20"/>
    </row>
    <row r="47" spans="1:31" s="1" customFormat="1" ht="14.45" customHeight="1" x14ac:dyDescent="0.2">
      <c r="B47" s="20"/>
      <c r="L47" s="20"/>
    </row>
    <row r="48" spans="1:31" s="1" customFormat="1" ht="14.45" customHeight="1" x14ac:dyDescent="0.2">
      <c r="B48" s="20"/>
      <c r="L48" s="20"/>
    </row>
    <row r="49" spans="1:31" s="1" customFormat="1" ht="14.45" customHeight="1" x14ac:dyDescent="0.2">
      <c r="B49" s="20"/>
      <c r="L49" s="20"/>
    </row>
    <row r="50" spans="1:31" s="2" customFormat="1" ht="14.45" customHeight="1" x14ac:dyDescent="0.2">
      <c r="B50" s="42"/>
      <c r="D50" s="43" t="s">
        <v>50</v>
      </c>
      <c r="E50" s="44"/>
      <c r="F50" s="44"/>
      <c r="G50" s="43" t="s">
        <v>51</v>
      </c>
      <c r="H50" s="44"/>
      <c r="I50" s="44"/>
      <c r="J50" s="44"/>
      <c r="K50" s="44"/>
      <c r="L50" s="42"/>
    </row>
    <row r="51" spans="1:31" ht="11.25" x14ac:dyDescent="0.2">
      <c r="B51" s="20"/>
      <c r="L51" s="20"/>
    </row>
    <row r="52" spans="1:31" ht="11.25" x14ac:dyDescent="0.2">
      <c r="B52" s="20"/>
      <c r="L52" s="20"/>
    </row>
    <row r="53" spans="1:31" ht="11.25" x14ac:dyDescent="0.2">
      <c r="B53" s="20"/>
      <c r="L53" s="20"/>
    </row>
    <row r="54" spans="1:31" ht="11.25" x14ac:dyDescent="0.2">
      <c r="B54" s="20"/>
      <c r="L54" s="20"/>
    </row>
    <row r="55" spans="1:31" ht="11.25" x14ac:dyDescent="0.2">
      <c r="B55" s="20"/>
      <c r="L55" s="20"/>
    </row>
    <row r="56" spans="1:31" ht="11.25" x14ac:dyDescent="0.2">
      <c r="B56" s="20"/>
      <c r="L56" s="20"/>
    </row>
    <row r="57" spans="1:31" ht="11.25" x14ac:dyDescent="0.2">
      <c r="B57" s="20"/>
      <c r="L57" s="20"/>
    </row>
    <row r="58" spans="1:31" ht="11.25" x14ac:dyDescent="0.2">
      <c r="B58" s="20"/>
      <c r="L58" s="20"/>
    </row>
    <row r="59" spans="1:31" ht="11.25" x14ac:dyDescent="0.2">
      <c r="B59" s="20"/>
      <c r="L59" s="20"/>
    </row>
    <row r="60" spans="1:31" ht="11.25" x14ac:dyDescent="0.2">
      <c r="B60" s="20"/>
      <c r="L60" s="20"/>
    </row>
    <row r="61" spans="1:31" s="2" customFormat="1" ht="12.75" x14ac:dyDescent="0.2">
      <c r="A61" s="32"/>
      <c r="B61" s="33"/>
      <c r="C61" s="32"/>
      <c r="D61" s="45" t="s">
        <v>52</v>
      </c>
      <c r="E61" s="35"/>
      <c r="F61" s="108" t="s">
        <v>53</v>
      </c>
      <c r="G61" s="45" t="s">
        <v>52</v>
      </c>
      <c r="H61" s="35"/>
      <c r="I61" s="35"/>
      <c r="J61" s="109" t="s">
        <v>53</v>
      </c>
      <c r="K61" s="35"/>
      <c r="L61" s="42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 ht="11.25" x14ac:dyDescent="0.2">
      <c r="B62" s="20"/>
      <c r="L62" s="20"/>
    </row>
    <row r="63" spans="1:31" ht="11.25" x14ac:dyDescent="0.2">
      <c r="B63" s="20"/>
      <c r="L63" s="20"/>
    </row>
    <row r="64" spans="1:31" ht="11.25" x14ac:dyDescent="0.2">
      <c r="B64" s="20"/>
      <c r="L64" s="20"/>
    </row>
    <row r="65" spans="1:31" s="2" customFormat="1" ht="12.75" x14ac:dyDescent="0.2">
      <c r="A65" s="32"/>
      <c r="B65" s="33"/>
      <c r="C65" s="32"/>
      <c r="D65" s="43" t="s">
        <v>54</v>
      </c>
      <c r="E65" s="46"/>
      <c r="F65" s="46"/>
      <c r="G65" s="43" t="s">
        <v>55</v>
      </c>
      <c r="H65" s="46"/>
      <c r="I65" s="46"/>
      <c r="J65" s="46"/>
      <c r="K65" s="46"/>
      <c r="L65" s="42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 ht="11.25" x14ac:dyDescent="0.2">
      <c r="B66" s="20"/>
      <c r="L66" s="20"/>
    </row>
    <row r="67" spans="1:31" ht="11.25" x14ac:dyDescent="0.2">
      <c r="B67" s="20"/>
      <c r="L67" s="20"/>
    </row>
    <row r="68" spans="1:31" ht="11.25" x14ac:dyDescent="0.2">
      <c r="B68" s="20"/>
      <c r="L68" s="20"/>
    </row>
    <row r="69" spans="1:31" ht="11.25" x14ac:dyDescent="0.2">
      <c r="B69" s="20"/>
      <c r="L69" s="20"/>
    </row>
    <row r="70" spans="1:31" ht="11.25" x14ac:dyDescent="0.2">
      <c r="B70" s="20"/>
      <c r="L70" s="20"/>
    </row>
    <row r="71" spans="1:31" ht="11.25" x14ac:dyDescent="0.2">
      <c r="B71" s="20"/>
      <c r="L71" s="20"/>
    </row>
    <row r="72" spans="1:31" ht="11.25" x14ac:dyDescent="0.2">
      <c r="B72" s="20"/>
      <c r="L72" s="20"/>
    </row>
    <row r="73" spans="1:31" ht="11.25" x14ac:dyDescent="0.2">
      <c r="B73" s="20"/>
      <c r="L73" s="20"/>
    </row>
    <row r="74" spans="1:31" ht="11.25" x14ac:dyDescent="0.2">
      <c r="B74" s="20"/>
      <c r="L74" s="20"/>
    </row>
    <row r="75" spans="1:31" ht="11.25" x14ac:dyDescent="0.2">
      <c r="B75" s="20"/>
      <c r="L75" s="20"/>
    </row>
    <row r="76" spans="1:31" s="2" customFormat="1" ht="12.75" x14ac:dyDescent="0.2">
      <c r="A76" s="32"/>
      <c r="B76" s="33"/>
      <c r="C76" s="32"/>
      <c r="D76" s="45" t="s">
        <v>52</v>
      </c>
      <c r="E76" s="35"/>
      <c r="F76" s="108" t="s">
        <v>53</v>
      </c>
      <c r="G76" s="45" t="s">
        <v>52</v>
      </c>
      <c r="H76" s="35"/>
      <c r="I76" s="35"/>
      <c r="J76" s="109" t="s">
        <v>53</v>
      </c>
      <c r="K76" s="35"/>
      <c r="L76" s="4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45" customHeight="1" x14ac:dyDescent="0.2">
      <c r="A77" s="32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2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47" s="2" customFormat="1" ht="6.95" customHeight="1" x14ac:dyDescent="0.2">
      <c r="A81" s="32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42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47" s="2" customFormat="1" ht="24.95" customHeight="1" x14ac:dyDescent="0.2">
      <c r="A82" s="32"/>
      <c r="B82" s="33"/>
      <c r="C82" s="21" t="s">
        <v>137</v>
      </c>
      <c r="D82" s="32"/>
      <c r="E82" s="32"/>
      <c r="F82" s="32"/>
      <c r="G82" s="32"/>
      <c r="H82" s="32"/>
      <c r="I82" s="32"/>
      <c r="J82" s="32"/>
      <c r="K82" s="32"/>
      <c r="L82" s="4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47" s="2" customFormat="1" ht="6.95" customHeight="1" x14ac:dyDescent="0.2">
      <c r="A83" s="32"/>
      <c r="B83" s="33"/>
      <c r="C83" s="32"/>
      <c r="D83" s="32"/>
      <c r="E83" s="32"/>
      <c r="F83" s="32"/>
      <c r="G83" s="32"/>
      <c r="H83" s="32"/>
      <c r="I83" s="32"/>
      <c r="J83" s="32"/>
      <c r="K83" s="32"/>
      <c r="L83" s="4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47" s="2" customFormat="1" ht="12" customHeight="1" x14ac:dyDescent="0.2">
      <c r="A84" s="32"/>
      <c r="B84" s="33"/>
      <c r="C84" s="27" t="s">
        <v>17</v>
      </c>
      <c r="D84" s="32"/>
      <c r="E84" s="32"/>
      <c r="F84" s="32"/>
      <c r="G84" s="32"/>
      <c r="H84" s="32"/>
      <c r="I84" s="32"/>
      <c r="J84" s="32"/>
      <c r="K84" s="32"/>
      <c r="L84" s="42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47" s="2" customFormat="1" ht="16.5" customHeight="1" x14ac:dyDescent="0.2">
      <c r="A85" s="32"/>
      <c r="B85" s="33"/>
      <c r="C85" s="32"/>
      <c r="D85" s="32"/>
      <c r="E85" s="248" t="str">
        <f>E7</f>
        <v>14 kaplí křížové cesty na Andrlově Chlumu</v>
      </c>
      <c r="F85" s="249"/>
      <c r="G85" s="249"/>
      <c r="H85" s="249"/>
      <c r="I85" s="32"/>
      <c r="J85" s="32"/>
      <c r="K85" s="32"/>
      <c r="L85" s="42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47" s="2" customFormat="1" ht="12" customHeight="1" x14ac:dyDescent="0.2">
      <c r="A86" s="32"/>
      <c r="B86" s="33"/>
      <c r="C86" s="27" t="s">
        <v>110</v>
      </c>
      <c r="D86" s="32"/>
      <c r="E86" s="32"/>
      <c r="F86" s="32"/>
      <c r="G86" s="32"/>
      <c r="H86" s="32"/>
      <c r="I86" s="32"/>
      <c r="J86" s="32"/>
      <c r="K86" s="32"/>
      <c r="L86" s="4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pans="1:47" s="2" customFormat="1" ht="16.5" customHeight="1" x14ac:dyDescent="0.2">
      <c r="A87" s="32"/>
      <c r="B87" s="33"/>
      <c r="C87" s="32"/>
      <c r="D87" s="32"/>
      <c r="E87" s="209" t="str">
        <f>E9</f>
        <v>16 - Zastavení VI</v>
      </c>
      <c r="F87" s="250"/>
      <c r="G87" s="250"/>
      <c r="H87" s="250"/>
      <c r="I87" s="32"/>
      <c r="J87" s="32"/>
      <c r="K87" s="32"/>
      <c r="L87" s="4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47" s="2" customFormat="1" ht="6.95" customHeight="1" x14ac:dyDescent="0.2">
      <c r="A88" s="32"/>
      <c r="B88" s="33"/>
      <c r="C88" s="32"/>
      <c r="D88" s="32"/>
      <c r="E88" s="32"/>
      <c r="F88" s="32"/>
      <c r="G88" s="32"/>
      <c r="H88" s="32"/>
      <c r="I88" s="32"/>
      <c r="J88" s="32"/>
      <c r="K88" s="32"/>
      <c r="L88" s="4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47" s="2" customFormat="1" ht="12" customHeight="1" x14ac:dyDescent="0.2">
      <c r="A89" s="32"/>
      <c r="B89" s="33"/>
      <c r="C89" s="27" t="s">
        <v>21</v>
      </c>
      <c r="D89" s="32"/>
      <c r="E89" s="32"/>
      <c r="F89" s="25" t="str">
        <f>F12</f>
        <v>Ústí nad Orlicí</v>
      </c>
      <c r="G89" s="32"/>
      <c r="H89" s="32"/>
      <c r="I89" s="27" t="s">
        <v>23</v>
      </c>
      <c r="J89" s="55" t="str">
        <f>IF(J12="","",J12)</f>
        <v>16. 10. 2019</v>
      </c>
      <c r="K89" s="32"/>
      <c r="L89" s="4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47" s="2" customFormat="1" ht="6.95" customHeight="1" x14ac:dyDescent="0.2">
      <c r="A90" s="32"/>
      <c r="B90" s="33"/>
      <c r="C90" s="32"/>
      <c r="D90" s="32"/>
      <c r="E90" s="32"/>
      <c r="F90" s="32"/>
      <c r="G90" s="32"/>
      <c r="H90" s="32"/>
      <c r="I90" s="32"/>
      <c r="J90" s="32"/>
      <c r="K90" s="32"/>
      <c r="L90" s="4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47" s="2" customFormat="1" ht="40.15" customHeight="1" x14ac:dyDescent="0.2">
      <c r="A91" s="32"/>
      <c r="B91" s="33"/>
      <c r="C91" s="27" t="s">
        <v>25</v>
      </c>
      <c r="D91" s="32"/>
      <c r="E91" s="32"/>
      <c r="F91" s="25" t="str">
        <f>E15</f>
        <v>Město Ústí nad Orlicí, Sychrova 16</v>
      </c>
      <c r="G91" s="32"/>
      <c r="H91" s="32"/>
      <c r="I91" s="27" t="s">
        <v>31</v>
      </c>
      <c r="J91" s="30" t="str">
        <f>E21</f>
        <v>Žárovka projektanti s.r.o., Křižíkova 788/2, H.K.</v>
      </c>
      <c r="K91" s="32"/>
      <c r="L91" s="4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47" s="2" customFormat="1" ht="15.2" customHeight="1" x14ac:dyDescent="0.2">
      <c r="A92" s="32"/>
      <c r="B92" s="33"/>
      <c r="C92" s="27" t="s">
        <v>29</v>
      </c>
      <c r="D92" s="32"/>
      <c r="E92" s="32"/>
      <c r="F92" s="25" t="str">
        <f>IF(E18="","",E18)</f>
        <v>Vyplň údaj</v>
      </c>
      <c r="G92" s="32"/>
      <c r="H92" s="32"/>
      <c r="I92" s="27" t="s">
        <v>34</v>
      </c>
      <c r="J92" s="30" t="str">
        <f>E24</f>
        <v>ing. V. Švehla</v>
      </c>
      <c r="K92" s="32"/>
      <c r="L92" s="42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47" s="2" customFormat="1" ht="10.35" customHeight="1" x14ac:dyDescent="0.2">
      <c r="A93" s="32"/>
      <c r="B93" s="33"/>
      <c r="C93" s="32"/>
      <c r="D93" s="32"/>
      <c r="E93" s="32"/>
      <c r="F93" s="32"/>
      <c r="G93" s="32"/>
      <c r="H93" s="32"/>
      <c r="I93" s="32"/>
      <c r="J93" s="32"/>
      <c r="K93" s="32"/>
      <c r="L93" s="4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47" s="2" customFormat="1" ht="29.25" customHeight="1" x14ac:dyDescent="0.2">
      <c r="A94" s="32"/>
      <c r="B94" s="33"/>
      <c r="C94" s="110" t="s">
        <v>138</v>
      </c>
      <c r="D94" s="102"/>
      <c r="E94" s="102"/>
      <c r="F94" s="102"/>
      <c r="G94" s="102"/>
      <c r="H94" s="102"/>
      <c r="I94" s="102"/>
      <c r="J94" s="111" t="s">
        <v>139</v>
      </c>
      <c r="K94" s="102"/>
      <c r="L94" s="42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47" s="2" customFormat="1" ht="10.35" customHeight="1" x14ac:dyDescent="0.2">
      <c r="A95" s="32"/>
      <c r="B95" s="33"/>
      <c r="C95" s="32"/>
      <c r="D95" s="32"/>
      <c r="E95" s="32"/>
      <c r="F95" s="32"/>
      <c r="G95" s="32"/>
      <c r="H95" s="32"/>
      <c r="I95" s="32"/>
      <c r="J95" s="32"/>
      <c r="K95" s="32"/>
      <c r="L95" s="42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47" s="2" customFormat="1" ht="22.9" customHeight="1" x14ac:dyDescent="0.2">
      <c r="A96" s="32"/>
      <c r="B96" s="33"/>
      <c r="C96" s="112" t="s">
        <v>140</v>
      </c>
      <c r="D96" s="32"/>
      <c r="E96" s="32"/>
      <c r="F96" s="32"/>
      <c r="G96" s="32"/>
      <c r="H96" s="32"/>
      <c r="I96" s="32"/>
      <c r="J96" s="71">
        <f>J131</f>
        <v>0</v>
      </c>
      <c r="K96" s="32"/>
      <c r="L96" s="42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7" t="s">
        <v>141</v>
      </c>
    </row>
    <row r="97" spans="1:31" s="9" customFormat="1" ht="24.95" customHeight="1" x14ac:dyDescent="0.2">
      <c r="B97" s="113"/>
      <c r="D97" s="114" t="s">
        <v>142</v>
      </c>
      <c r="E97" s="115"/>
      <c r="F97" s="115"/>
      <c r="G97" s="115"/>
      <c r="H97" s="115"/>
      <c r="I97" s="115"/>
      <c r="J97" s="116">
        <f>J132</f>
        <v>0</v>
      </c>
      <c r="L97" s="113"/>
    </row>
    <row r="98" spans="1:31" s="10" customFormat="1" ht="19.899999999999999" customHeight="1" x14ac:dyDescent="0.2">
      <c r="B98" s="117"/>
      <c r="D98" s="118" t="s">
        <v>143</v>
      </c>
      <c r="E98" s="119"/>
      <c r="F98" s="119"/>
      <c r="G98" s="119"/>
      <c r="H98" s="119"/>
      <c r="I98" s="119"/>
      <c r="J98" s="120">
        <f>J133</f>
        <v>0</v>
      </c>
      <c r="L98" s="117"/>
    </row>
    <row r="99" spans="1:31" s="10" customFormat="1" ht="19.899999999999999" customHeight="1" x14ac:dyDescent="0.2">
      <c r="B99" s="117"/>
      <c r="D99" s="118" t="s">
        <v>144</v>
      </c>
      <c r="E99" s="119"/>
      <c r="F99" s="119"/>
      <c r="G99" s="119"/>
      <c r="H99" s="119"/>
      <c r="I99" s="119"/>
      <c r="J99" s="120">
        <f>J139</f>
        <v>0</v>
      </c>
      <c r="L99" s="117"/>
    </row>
    <row r="100" spans="1:31" s="10" customFormat="1" ht="19.899999999999999" customHeight="1" x14ac:dyDescent="0.2">
      <c r="B100" s="117"/>
      <c r="D100" s="118" t="s">
        <v>145</v>
      </c>
      <c r="E100" s="119"/>
      <c r="F100" s="119"/>
      <c r="G100" s="119"/>
      <c r="H100" s="119"/>
      <c r="I100" s="119"/>
      <c r="J100" s="120">
        <f>J146</f>
        <v>0</v>
      </c>
      <c r="L100" s="117"/>
    </row>
    <row r="101" spans="1:31" s="10" customFormat="1" ht="19.899999999999999" customHeight="1" x14ac:dyDescent="0.2">
      <c r="B101" s="117"/>
      <c r="D101" s="118" t="s">
        <v>146</v>
      </c>
      <c r="E101" s="119"/>
      <c r="F101" s="119"/>
      <c r="G101" s="119"/>
      <c r="H101" s="119"/>
      <c r="I101" s="119"/>
      <c r="J101" s="120">
        <f>J153</f>
        <v>0</v>
      </c>
      <c r="L101" s="117"/>
    </row>
    <row r="102" spans="1:31" s="10" customFormat="1" ht="19.899999999999999" customHeight="1" x14ac:dyDescent="0.2">
      <c r="B102" s="117"/>
      <c r="D102" s="118" t="s">
        <v>147</v>
      </c>
      <c r="E102" s="119"/>
      <c r="F102" s="119"/>
      <c r="G102" s="119"/>
      <c r="H102" s="119"/>
      <c r="I102" s="119"/>
      <c r="J102" s="120">
        <f>J190</f>
        <v>0</v>
      </c>
      <c r="L102" s="117"/>
    </row>
    <row r="103" spans="1:31" s="10" customFormat="1" ht="19.899999999999999" customHeight="1" x14ac:dyDescent="0.2">
      <c r="B103" s="117"/>
      <c r="D103" s="118" t="s">
        <v>148</v>
      </c>
      <c r="E103" s="119"/>
      <c r="F103" s="119"/>
      <c r="G103" s="119"/>
      <c r="H103" s="119"/>
      <c r="I103" s="119"/>
      <c r="J103" s="120">
        <f>J218</f>
        <v>0</v>
      </c>
      <c r="L103" s="117"/>
    </row>
    <row r="104" spans="1:31" s="10" customFormat="1" ht="19.899999999999999" customHeight="1" x14ac:dyDescent="0.2">
      <c r="B104" s="117"/>
      <c r="D104" s="118" t="s">
        <v>149</v>
      </c>
      <c r="E104" s="119"/>
      <c r="F104" s="119"/>
      <c r="G104" s="119"/>
      <c r="H104" s="119"/>
      <c r="I104" s="119"/>
      <c r="J104" s="120">
        <f>J224</f>
        <v>0</v>
      </c>
      <c r="L104" s="117"/>
    </row>
    <row r="105" spans="1:31" s="9" customFormat="1" ht="24.95" customHeight="1" x14ac:dyDescent="0.2">
      <c r="B105" s="113"/>
      <c r="D105" s="114" t="s">
        <v>150</v>
      </c>
      <c r="E105" s="115"/>
      <c r="F105" s="115"/>
      <c r="G105" s="115"/>
      <c r="H105" s="115"/>
      <c r="I105" s="115"/>
      <c r="J105" s="116">
        <f>J226</f>
        <v>0</v>
      </c>
      <c r="L105" s="113"/>
    </row>
    <row r="106" spans="1:31" s="10" customFormat="1" ht="19.899999999999999" customHeight="1" x14ac:dyDescent="0.2">
      <c r="B106" s="117"/>
      <c r="D106" s="118" t="s">
        <v>151</v>
      </c>
      <c r="E106" s="119"/>
      <c r="F106" s="119"/>
      <c r="G106" s="119"/>
      <c r="H106" s="119"/>
      <c r="I106" s="119"/>
      <c r="J106" s="120">
        <f>J227</f>
        <v>0</v>
      </c>
      <c r="L106" s="117"/>
    </row>
    <row r="107" spans="1:31" s="10" customFormat="1" ht="19.899999999999999" customHeight="1" x14ac:dyDescent="0.2">
      <c r="B107" s="117"/>
      <c r="D107" s="118" t="s">
        <v>152</v>
      </c>
      <c r="E107" s="119"/>
      <c r="F107" s="119"/>
      <c r="G107" s="119"/>
      <c r="H107" s="119"/>
      <c r="I107" s="119"/>
      <c r="J107" s="120">
        <f>J236</f>
        <v>0</v>
      </c>
      <c r="L107" s="117"/>
    </row>
    <row r="108" spans="1:31" s="10" customFormat="1" ht="19.899999999999999" customHeight="1" x14ac:dyDescent="0.2">
      <c r="B108" s="117"/>
      <c r="D108" s="118" t="s">
        <v>153</v>
      </c>
      <c r="E108" s="119"/>
      <c r="F108" s="119"/>
      <c r="G108" s="119"/>
      <c r="H108" s="119"/>
      <c r="I108" s="119"/>
      <c r="J108" s="120">
        <f>J257</f>
        <v>0</v>
      </c>
      <c r="L108" s="117"/>
    </row>
    <row r="109" spans="1:31" s="10" customFormat="1" ht="19.899999999999999" customHeight="1" x14ac:dyDescent="0.2">
      <c r="B109" s="117"/>
      <c r="D109" s="118" t="s">
        <v>154</v>
      </c>
      <c r="E109" s="119"/>
      <c r="F109" s="119"/>
      <c r="G109" s="119"/>
      <c r="H109" s="119"/>
      <c r="I109" s="119"/>
      <c r="J109" s="120">
        <f>J263</f>
        <v>0</v>
      </c>
      <c r="L109" s="117"/>
    </row>
    <row r="110" spans="1:31" s="10" customFormat="1" ht="19.899999999999999" customHeight="1" x14ac:dyDescent="0.2">
      <c r="B110" s="117"/>
      <c r="D110" s="118" t="s">
        <v>155</v>
      </c>
      <c r="E110" s="119"/>
      <c r="F110" s="119"/>
      <c r="G110" s="119"/>
      <c r="H110" s="119"/>
      <c r="I110" s="119"/>
      <c r="J110" s="120">
        <f>J280</f>
        <v>0</v>
      </c>
      <c r="L110" s="117"/>
    </row>
    <row r="111" spans="1:31" s="10" customFormat="1" ht="19.899999999999999" customHeight="1" x14ac:dyDescent="0.2">
      <c r="B111" s="117"/>
      <c r="D111" s="118" t="s">
        <v>156</v>
      </c>
      <c r="E111" s="119"/>
      <c r="F111" s="119"/>
      <c r="G111" s="119"/>
      <c r="H111" s="119"/>
      <c r="I111" s="119"/>
      <c r="J111" s="120">
        <f>J294</f>
        <v>0</v>
      </c>
      <c r="L111" s="117"/>
    </row>
    <row r="112" spans="1:31" s="2" customFormat="1" ht="21.75" customHeight="1" x14ac:dyDescent="0.2">
      <c r="A112" s="32"/>
      <c r="B112" s="33"/>
      <c r="C112" s="32"/>
      <c r="D112" s="32"/>
      <c r="E112" s="32"/>
      <c r="F112" s="32"/>
      <c r="G112" s="32"/>
      <c r="H112" s="32"/>
      <c r="I112" s="32"/>
      <c r="J112" s="32"/>
      <c r="K112" s="32"/>
      <c r="L112" s="42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pans="1:31" s="2" customFormat="1" ht="6.95" customHeight="1" x14ac:dyDescent="0.2">
      <c r="A113" s="32"/>
      <c r="B113" s="47"/>
      <c r="C113" s="48"/>
      <c r="D113" s="48"/>
      <c r="E113" s="48"/>
      <c r="F113" s="48"/>
      <c r="G113" s="48"/>
      <c r="H113" s="48"/>
      <c r="I113" s="48"/>
      <c r="J113" s="48"/>
      <c r="K113" s="48"/>
      <c r="L113" s="42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7" spans="1:31" s="2" customFormat="1" ht="6.95" customHeight="1" x14ac:dyDescent="0.2">
      <c r="A117" s="32"/>
      <c r="B117" s="49"/>
      <c r="C117" s="50"/>
      <c r="D117" s="50"/>
      <c r="E117" s="50"/>
      <c r="F117" s="50"/>
      <c r="G117" s="50"/>
      <c r="H117" s="50"/>
      <c r="I117" s="50"/>
      <c r="J117" s="50"/>
      <c r="K117" s="50"/>
      <c r="L117" s="42"/>
      <c r="S117" s="32"/>
      <c r="T117" s="32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</row>
    <row r="118" spans="1:31" s="2" customFormat="1" ht="24.95" customHeight="1" x14ac:dyDescent="0.2">
      <c r="A118" s="32"/>
      <c r="B118" s="33"/>
      <c r="C118" s="21" t="s">
        <v>157</v>
      </c>
      <c r="D118" s="32"/>
      <c r="E118" s="32"/>
      <c r="F118" s="32"/>
      <c r="G118" s="32"/>
      <c r="H118" s="32"/>
      <c r="I118" s="32"/>
      <c r="J118" s="32"/>
      <c r="K118" s="32"/>
      <c r="L118" s="42"/>
      <c r="S118" s="32"/>
      <c r="T118" s="32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</row>
    <row r="119" spans="1:31" s="2" customFormat="1" ht="6.95" customHeight="1" x14ac:dyDescent="0.2">
      <c r="A119" s="32"/>
      <c r="B119" s="33"/>
      <c r="C119" s="32"/>
      <c r="D119" s="32"/>
      <c r="E119" s="32"/>
      <c r="F119" s="32"/>
      <c r="G119" s="32"/>
      <c r="H119" s="32"/>
      <c r="I119" s="32"/>
      <c r="J119" s="32"/>
      <c r="K119" s="32"/>
      <c r="L119" s="42"/>
      <c r="S119" s="32"/>
      <c r="T119" s="32"/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</row>
    <row r="120" spans="1:31" s="2" customFormat="1" ht="12" customHeight="1" x14ac:dyDescent="0.2">
      <c r="A120" s="32"/>
      <c r="B120" s="33"/>
      <c r="C120" s="27" t="s">
        <v>17</v>
      </c>
      <c r="D120" s="32"/>
      <c r="E120" s="32"/>
      <c r="F120" s="32"/>
      <c r="G120" s="32"/>
      <c r="H120" s="32"/>
      <c r="I120" s="32"/>
      <c r="J120" s="32"/>
      <c r="K120" s="32"/>
      <c r="L120" s="42"/>
      <c r="S120" s="32"/>
      <c r="T120" s="32"/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</row>
    <row r="121" spans="1:31" s="2" customFormat="1" ht="16.5" customHeight="1" x14ac:dyDescent="0.2">
      <c r="A121" s="32"/>
      <c r="B121" s="33"/>
      <c r="C121" s="32"/>
      <c r="D121" s="32"/>
      <c r="E121" s="248" t="str">
        <f>E7</f>
        <v>14 kaplí křížové cesty na Andrlově Chlumu</v>
      </c>
      <c r="F121" s="249"/>
      <c r="G121" s="249"/>
      <c r="H121" s="249"/>
      <c r="I121" s="32"/>
      <c r="J121" s="32"/>
      <c r="K121" s="32"/>
      <c r="L121" s="42"/>
      <c r="S121" s="32"/>
      <c r="T121" s="32"/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</row>
    <row r="122" spans="1:31" s="2" customFormat="1" ht="12" customHeight="1" x14ac:dyDescent="0.2">
      <c r="A122" s="32"/>
      <c r="B122" s="33"/>
      <c r="C122" s="27" t="s">
        <v>110</v>
      </c>
      <c r="D122" s="32"/>
      <c r="E122" s="32"/>
      <c r="F122" s="32"/>
      <c r="G122" s="32"/>
      <c r="H122" s="32"/>
      <c r="I122" s="32"/>
      <c r="J122" s="32"/>
      <c r="K122" s="32"/>
      <c r="L122" s="42"/>
      <c r="S122" s="32"/>
      <c r="T122" s="32"/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</row>
    <row r="123" spans="1:31" s="2" customFormat="1" ht="16.5" customHeight="1" x14ac:dyDescent="0.2">
      <c r="A123" s="32"/>
      <c r="B123" s="33"/>
      <c r="C123" s="32"/>
      <c r="D123" s="32"/>
      <c r="E123" s="209" t="str">
        <f>E9</f>
        <v>16 - Zastavení VI</v>
      </c>
      <c r="F123" s="250"/>
      <c r="G123" s="250"/>
      <c r="H123" s="250"/>
      <c r="I123" s="32"/>
      <c r="J123" s="32"/>
      <c r="K123" s="32"/>
      <c r="L123" s="42"/>
      <c r="S123" s="32"/>
      <c r="T123" s="32"/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</row>
    <row r="124" spans="1:31" s="2" customFormat="1" ht="6.95" customHeight="1" x14ac:dyDescent="0.2">
      <c r="A124" s="32"/>
      <c r="B124" s="33"/>
      <c r="C124" s="32"/>
      <c r="D124" s="32"/>
      <c r="E124" s="32"/>
      <c r="F124" s="32"/>
      <c r="G124" s="32"/>
      <c r="H124" s="32"/>
      <c r="I124" s="32"/>
      <c r="J124" s="32"/>
      <c r="K124" s="32"/>
      <c r="L124" s="42"/>
      <c r="S124" s="32"/>
      <c r="T124" s="32"/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</row>
    <row r="125" spans="1:31" s="2" customFormat="1" ht="12" customHeight="1" x14ac:dyDescent="0.2">
      <c r="A125" s="32"/>
      <c r="B125" s="33"/>
      <c r="C125" s="27" t="s">
        <v>21</v>
      </c>
      <c r="D125" s="32"/>
      <c r="E125" s="32"/>
      <c r="F125" s="25" t="str">
        <f>F12</f>
        <v>Ústí nad Orlicí</v>
      </c>
      <c r="G125" s="32"/>
      <c r="H125" s="32"/>
      <c r="I125" s="27" t="s">
        <v>23</v>
      </c>
      <c r="J125" s="55" t="str">
        <f>IF(J12="","",J12)</f>
        <v>16. 10. 2019</v>
      </c>
      <c r="K125" s="32"/>
      <c r="L125" s="42"/>
      <c r="S125" s="32"/>
      <c r="T125" s="32"/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</row>
    <row r="126" spans="1:31" s="2" customFormat="1" ht="6.95" customHeight="1" x14ac:dyDescent="0.2">
      <c r="A126" s="32"/>
      <c r="B126" s="33"/>
      <c r="C126" s="32"/>
      <c r="D126" s="32"/>
      <c r="E126" s="32"/>
      <c r="F126" s="32"/>
      <c r="G126" s="32"/>
      <c r="H126" s="32"/>
      <c r="I126" s="32"/>
      <c r="J126" s="32"/>
      <c r="K126" s="32"/>
      <c r="L126" s="42"/>
      <c r="S126" s="32"/>
      <c r="T126" s="32"/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</row>
    <row r="127" spans="1:31" s="2" customFormat="1" ht="40.15" customHeight="1" x14ac:dyDescent="0.2">
      <c r="A127" s="32"/>
      <c r="B127" s="33"/>
      <c r="C127" s="27" t="s">
        <v>25</v>
      </c>
      <c r="D127" s="32"/>
      <c r="E127" s="32"/>
      <c r="F127" s="25" t="str">
        <f>E15</f>
        <v>Město Ústí nad Orlicí, Sychrova 16</v>
      </c>
      <c r="G127" s="32"/>
      <c r="H127" s="32"/>
      <c r="I127" s="27" t="s">
        <v>31</v>
      </c>
      <c r="J127" s="30" t="str">
        <f>E21</f>
        <v>Žárovka projektanti s.r.o., Křižíkova 788/2, H.K.</v>
      </c>
      <c r="K127" s="32"/>
      <c r="L127" s="42"/>
      <c r="S127" s="32"/>
      <c r="T127" s="32"/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</row>
    <row r="128" spans="1:31" s="2" customFormat="1" ht="15.2" customHeight="1" x14ac:dyDescent="0.2">
      <c r="A128" s="32"/>
      <c r="B128" s="33"/>
      <c r="C128" s="27" t="s">
        <v>29</v>
      </c>
      <c r="D128" s="32"/>
      <c r="E128" s="32"/>
      <c r="F128" s="25" t="str">
        <f>IF(E18="","",E18)</f>
        <v>Vyplň údaj</v>
      </c>
      <c r="G128" s="32"/>
      <c r="H128" s="32"/>
      <c r="I128" s="27" t="s">
        <v>34</v>
      </c>
      <c r="J128" s="30" t="str">
        <f>E24</f>
        <v>ing. V. Švehla</v>
      </c>
      <c r="K128" s="32"/>
      <c r="L128" s="42"/>
      <c r="S128" s="32"/>
      <c r="T128" s="32"/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</row>
    <row r="129" spans="1:65" s="2" customFormat="1" ht="10.35" customHeight="1" x14ac:dyDescent="0.2">
      <c r="A129" s="32"/>
      <c r="B129" s="33"/>
      <c r="C129" s="32"/>
      <c r="D129" s="32"/>
      <c r="E129" s="32"/>
      <c r="F129" s="32"/>
      <c r="G129" s="32"/>
      <c r="H129" s="32"/>
      <c r="I129" s="32"/>
      <c r="J129" s="32"/>
      <c r="K129" s="32"/>
      <c r="L129" s="42"/>
      <c r="S129" s="32"/>
      <c r="T129" s="32"/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</row>
    <row r="130" spans="1:65" s="11" customFormat="1" ht="29.25" customHeight="1" x14ac:dyDescent="0.2">
      <c r="A130" s="121"/>
      <c r="B130" s="122"/>
      <c r="C130" s="123" t="s">
        <v>158</v>
      </c>
      <c r="D130" s="124" t="s">
        <v>62</v>
      </c>
      <c r="E130" s="124" t="s">
        <v>58</v>
      </c>
      <c r="F130" s="124" t="s">
        <v>59</v>
      </c>
      <c r="G130" s="124" t="s">
        <v>159</v>
      </c>
      <c r="H130" s="124" t="s">
        <v>160</v>
      </c>
      <c r="I130" s="124" t="s">
        <v>161</v>
      </c>
      <c r="J130" s="124" t="s">
        <v>139</v>
      </c>
      <c r="K130" s="125" t="s">
        <v>162</v>
      </c>
      <c r="L130" s="126"/>
      <c r="M130" s="62" t="s">
        <v>1</v>
      </c>
      <c r="N130" s="63" t="s">
        <v>41</v>
      </c>
      <c r="O130" s="63" t="s">
        <v>163</v>
      </c>
      <c r="P130" s="63" t="s">
        <v>164</v>
      </c>
      <c r="Q130" s="63" t="s">
        <v>165</v>
      </c>
      <c r="R130" s="63" t="s">
        <v>166</v>
      </c>
      <c r="S130" s="63" t="s">
        <v>167</v>
      </c>
      <c r="T130" s="64" t="s">
        <v>168</v>
      </c>
      <c r="U130" s="121"/>
      <c r="V130" s="121"/>
      <c r="W130" s="121"/>
      <c r="X130" s="121"/>
      <c r="Y130" s="121"/>
      <c r="Z130" s="121"/>
      <c r="AA130" s="121"/>
      <c r="AB130" s="121"/>
      <c r="AC130" s="121"/>
      <c r="AD130" s="121"/>
      <c r="AE130" s="121"/>
    </row>
    <row r="131" spans="1:65" s="2" customFormat="1" ht="22.9" customHeight="1" x14ac:dyDescent="0.25">
      <c r="A131" s="32"/>
      <c r="B131" s="33"/>
      <c r="C131" s="69" t="s">
        <v>169</v>
      </c>
      <c r="D131" s="32"/>
      <c r="E131" s="32"/>
      <c r="F131" s="32"/>
      <c r="G131" s="32"/>
      <c r="H131" s="32"/>
      <c r="I131" s="32"/>
      <c r="J131" s="127">
        <f>BK131</f>
        <v>0</v>
      </c>
      <c r="K131" s="32"/>
      <c r="L131" s="33"/>
      <c r="M131" s="65"/>
      <c r="N131" s="56"/>
      <c r="O131" s="66"/>
      <c r="P131" s="128">
        <f>P132+P226</f>
        <v>0</v>
      </c>
      <c r="Q131" s="66"/>
      <c r="R131" s="128">
        <f>R132+R226</f>
        <v>9.2775542116250005</v>
      </c>
      <c r="S131" s="66"/>
      <c r="T131" s="129">
        <f>T132+T226</f>
        <v>4.053992</v>
      </c>
      <c r="U131" s="32"/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  <c r="AT131" s="17" t="s">
        <v>76</v>
      </c>
      <c r="AU131" s="17" t="s">
        <v>141</v>
      </c>
      <c r="BK131" s="130">
        <f>BK132+BK226</f>
        <v>0</v>
      </c>
    </row>
    <row r="132" spans="1:65" s="12" customFormat="1" ht="25.9" customHeight="1" x14ac:dyDescent="0.2">
      <c r="B132" s="131"/>
      <c r="D132" s="132" t="s">
        <v>76</v>
      </c>
      <c r="E132" s="133" t="s">
        <v>170</v>
      </c>
      <c r="F132" s="133" t="s">
        <v>171</v>
      </c>
      <c r="I132" s="134"/>
      <c r="J132" s="135">
        <f>BK132</f>
        <v>0</v>
      </c>
      <c r="L132" s="131"/>
      <c r="M132" s="136"/>
      <c r="N132" s="137"/>
      <c r="O132" s="137"/>
      <c r="P132" s="138">
        <f>P133+P139+P146+P153+P190+P218+P224</f>
        <v>0</v>
      </c>
      <c r="Q132" s="137"/>
      <c r="R132" s="138">
        <f>R133+R139+R146+R153+R190+R218+R224</f>
        <v>8.7486570300000004</v>
      </c>
      <c r="S132" s="137"/>
      <c r="T132" s="139">
        <f>T133+T139+T146+T153+T190+T218+T224</f>
        <v>3.4211519999999997</v>
      </c>
      <c r="AR132" s="132" t="s">
        <v>8</v>
      </c>
      <c r="AT132" s="140" t="s">
        <v>76</v>
      </c>
      <c r="AU132" s="140" t="s">
        <v>77</v>
      </c>
      <c r="AY132" s="132" t="s">
        <v>172</v>
      </c>
      <c r="BK132" s="141">
        <f>BK133+BK139+BK146+BK153+BK190+BK218+BK224</f>
        <v>0</v>
      </c>
    </row>
    <row r="133" spans="1:65" s="12" customFormat="1" ht="22.9" customHeight="1" x14ac:dyDescent="0.2">
      <c r="B133" s="131"/>
      <c r="D133" s="132" t="s">
        <v>76</v>
      </c>
      <c r="E133" s="142" t="s">
        <v>8</v>
      </c>
      <c r="F133" s="142" t="s">
        <v>173</v>
      </c>
      <c r="I133" s="134"/>
      <c r="J133" s="143">
        <f>BK133</f>
        <v>0</v>
      </c>
      <c r="L133" s="131"/>
      <c r="M133" s="136"/>
      <c r="N133" s="137"/>
      <c r="O133" s="137"/>
      <c r="P133" s="138">
        <f>SUM(P134:P138)</f>
        <v>0</v>
      </c>
      <c r="Q133" s="137"/>
      <c r="R133" s="138">
        <f>SUM(R134:R138)</f>
        <v>0</v>
      </c>
      <c r="S133" s="137"/>
      <c r="T133" s="139">
        <f>SUM(T134:T138)</f>
        <v>0</v>
      </c>
      <c r="AR133" s="132" t="s">
        <v>8</v>
      </c>
      <c r="AT133" s="140" t="s">
        <v>76</v>
      </c>
      <c r="AU133" s="140" t="s">
        <v>8</v>
      </c>
      <c r="AY133" s="132" t="s">
        <v>172</v>
      </c>
      <c r="BK133" s="141">
        <f>SUM(BK134:BK138)</f>
        <v>0</v>
      </c>
    </row>
    <row r="134" spans="1:65" s="2" customFormat="1" ht="24.2" customHeight="1" x14ac:dyDescent="0.2">
      <c r="A134" s="32"/>
      <c r="B134" s="144"/>
      <c r="C134" s="145" t="s">
        <v>8</v>
      </c>
      <c r="D134" s="145" t="s">
        <v>174</v>
      </c>
      <c r="E134" s="146" t="s">
        <v>175</v>
      </c>
      <c r="F134" s="147" t="s">
        <v>176</v>
      </c>
      <c r="G134" s="148" t="s">
        <v>177</v>
      </c>
      <c r="H134" s="149">
        <v>1.5860000000000001</v>
      </c>
      <c r="I134" s="150"/>
      <c r="J134" s="151">
        <f>ROUND(I134*H134,0)</f>
        <v>0</v>
      </c>
      <c r="K134" s="147" t="s">
        <v>178</v>
      </c>
      <c r="L134" s="33"/>
      <c r="M134" s="152" t="s">
        <v>1</v>
      </c>
      <c r="N134" s="153" t="s">
        <v>42</v>
      </c>
      <c r="O134" s="58"/>
      <c r="P134" s="154">
        <f>O134*H134</f>
        <v>0</v>
      </c>
      <c r="Q134" s="154">
        <v>0</v>
      </c>
      <c r="R134" s="154">
        <f>Q134*H134</f>
        <v>0</v>
      </c>
      <c r="S134" s="154">
        <v>0</v>
      </c>
      <c r="T134" s="155">
        <f>S134*H134</f>
        <v>0</v>
      </c>
      <c r="U134" s="32"/>
      <c r="V134" s="32"/>
      <c r="W134" s="32"/>
      <c r="X134" s="32"/>
      <c r="Y134" s="32"/>
      <c r="Z134" s="32"/>
      <c r="AA134" s="32"/>
      <c r="AB134" s="32"/>
      <c r="AC134" s="32"/>
      <c r="AD134" s="32"/>
      <c r="AE134" s="32"/>
      <c r="AR134" s="156" t="s">
        <v>179</v>
      </c>
      <c r="AT134" s="156" t="s">
        <v>174</v>
      </c>
      <c r="AU134" s="156" t="s">
        <v>86</v>
      </c>
      <c r="AY134" s="17" t="s">
        <v>172</v>
      </c>
      <c r="BE134" s="157">
        <f>IF(N134="základní",J134,0)</f>
        <v>0</v>
      </c>
      <c r="BF134" s="157">
        <f>IF(N134="snížená",J134,0)</f>
        <v>0</v>
      </c>
      <c r="BG134" s="157">
        <f>IF(N134="zákl. přenesená",J134,0)</f>
        <v>0</v>
      </c>
      <c r="BH134" s="157">
        <f>IF(N134="sníž. přenesená",J134,0)</f>
        <v>0</v>
      </c>
      <c r="BI134" s="157">
        <f>IF(N134="nulová",J134,0)</f>
        <v>0</v>
      </c>
      <c r="BJ134" s="17" t="s">
        <v>8</v>
      </c>
      <c r="BK134" s="157">
        <f>ROUND(I134*H134,0)</f>
        <v>0</v>
      </c>
      <c r="BL134" s="17" t="s">
        <v>179</v>
      </c>
      <c r="BM134" s="156" t="s">
        <v>180</v>
      </c>
    </row>
    <row r="135" spans="1:65" s="13" customFormat="1" ht="11.25" x14ac:dyDescent="0.2">
      <c r="B135" s="158"/>
      <c r="D135" s="159" t="s">
        <v>181</v>
      </c>
      <c r="E135" s="160" t="s">
        <v>1</v>
      </c>
      <c r="F135" s="161" t="s">
        <v>182</v>
      </c>
      <c r="H135" s="162">
        <v>1.5860000000000001</v>
      </c>
      <c r="I135" s="163"/>
      <c r="L135" s="158"/>
      <c r="M135" s="164"/>
      <c r="N135" s="165"/>
      <c r="O135" s="165"/>
      <c r="P135" s="165"/>
      <c r="Q135" s="165"/>
      <c r="R135" s="165"/>
      <c r="S135" s="165"/>
      <c r="T135" s="166"/>
      <c r="AT135" s="160" t="s">
        <v>181</v>
      </c>
      <c r="AU135" s="160" t="s">
        <v>86</v>
      </c>
      <c r="AV135" s="13" t="s">
        <v>86</v>
      </c>
      <c r="AW135" s="13" t="s">
        <v>33</v>
      </c>
      <c r="AX135" s="13" t="s">
        <v>77</v>
      </c>
      <c r="AY135" s="160" t="s">
        <v>172</v>
      </c>
    </row>
    <row r="136" spans="1:65" s="14" customFormat="1" ht="11.25" x14ac:dyDescent="0.2">
      <c r="B136" s="167"/>
      <c r="D136" s="159" t="s">
        <v>181</v>
      </c>
      <c r="E136" s="168" t="s">
        <v>124</v>
      </c>
      <c r="F136" s="169" t="s">
        <v>183</v>
      </c>
      <c r="H136" s="170">
        <v>1.5860000000000001</v>
      </c>
      <c r="I136" s="171"/>
      <c r="L136" s="167"/>
      <c r="M136" s="172"/>
      <c r="N136" s="173"/>
      <c r="O136" s="173"/>
      <c r="P136" s="173"/>
      <c r="Q136" s="173"/>
      <c r="R136" s="173"/>
      <c r="S136" s="173"/>
      <c r="T136" s="174"/>
      <c r="AT136" s="168" t="s">
        <v>181</v>
      </c>
      <c r="AU136" s="168" t="s">
        <v>86</v>
      </c>
      <c r="AV136" s="14" t="s">
        <v>184</v>
      </c>
      <c r="AW136" s="14" t="s">
        <v>33</v>
      </c>
      <c r="AX136" s="14" t="s">
        <v>8</v>
      </c>
      <c r="AY136" s="168" t="s">
        <v>172</v>
      </c>
    </row>
    <row r="137" spans="1:65" s="2" customFormat="1" ht="24.2" customHeight="1" x14ac:dyDescent="0.2">
      <c r="A137" s="32"/>
      <c r="B137" s="144"/>
      <c r="C137" s="145" t="s">
        <v>86</v>
      </c>
      <c r="D137" s="145" t="s">
        <v>174</v>
      </c>
      <c r="E137" s="146" t="s">
        <v>185</v>
      </c>
      <c r="F137" s="147" t="s">
        <v>186</v>
      </c>
      <c r="G137" s="148" t="s">
        <v>187</v>
      </c>
      <c r="H137" s="149">
        <v>10.573</v>
      </c>
      <c r="I137" s="150"/>
      <c r="J137" s="151">
        <f>ROUND(I137*H137,0)</f>
        <v>0</v>
      </c>
      <c r="K137" s="147" t="s">
        <v>178</v>
      </c>
      <c r="L137" s="33"/>
      <c r="M137" s="152" t="s">
        <v>1</v>
      </c>
      <c r="N137" s="153" t="s">
        <v>42</v>
      </c>
      <c r="O137" s="58"/>
      <c r="P137" s="154">
        <f>O137*H137</f>
        <v>0</v>
      </c>
      <c r="Q137" s="154">
        <v>0</v>
      </c>
      <c r="R137" s="154">
        <f>Q137*H137</f>
        <v>0</v>
      </c>
      <c r="S137" s="154">
        <v>0</v>
      </c>
      <c r="T137" s="155">
        <f>S137*H137</f>
        <v>0</v>
      </c>
      <c r="U137" s="32"/>
      <c r="V137" s="32"/>
      <c r="W137" s="32"/>
      <c r="X137" s="32"/>
      <c r="Y137" s="32"/>
      <c r="Z137" s="32"/>
      <c r="AA137" s="32"/>
      <c r="AB137" s="32"/>
      <c r="AC137" s="32"/>
      <c r="AD137" s="32"/>
      <c r="AE137" s="32"/>
      <c r="AR137" s="156" t="s">
        <v>179</v>
      </c>
      <c r="AT137" s="156" t="s">
        <v>174</v>
      </c>
      <c r="AU137" s="156" t="s">
        <v>86</v>
      </c>
      <c r="AY137" s="17" t="s">
        <v>172</v>
      </c>
      <c r="BE137" s="157">
        <f>IF(N137="základní",J137,0)</f>
        <v>0</v>
      </c>
      <c r="BF137" s="157">
        <f>IF(N137="snížená",J137,0)</f>
        <v>0</v>
      </c>
      <c r="BG137" s="157">
        <f>IF(N137="zákl. přenesená",J137,0)</f>
        <v>0</v>
      </c>
      <c r="BH137" s="157">
        <f>IF(N137="sníž. přenesená",J137,0)</f>
        <v>0</v>
      </c>
      <c r="BI137" s="157">
        <f>IF(N137="nulová",J137,0)</f>
        <v>0</v>
      </c>
      <c r="BJ137" s="17" t="s">
        <v>8</v>
      </c>
      <c r="BK137" s="157">
        <f>ROUND(I137*H137,0)</f>
        <v>0</v>
      </c>
      <c r="BL137" s="17" t="s">
        <v>179</v>
      </c>
      <c r="BM137" s="156" t="s">
        <v>188</v>
      </c>
    </row>
    <row r="138" spans="1:65" s="13" customFormat="1" ht="11.25" x14ac:dyDescent="0.2">
      <c r="B138" s="158"/>
      <c r="D138" s="159" t="s">
        <v>181</v>
      </c>
      <c r="E138" s="160" t="s">
        <v>1</v>
      </c>
      <c r="F138" s="161" t="s">
        <v>189</v>
      </c>
      <c r="H138" s="162">
        <v>10.573</v>
      </c>
      <c r="I138" s="163"/>
      <c r="L138" s="158"/>
      <c r="M138" s="164"/>
      <c r="N138" s="165"/>
      <c r="O138" s="165"/>
      <c r="P138" s="165"/>
      <c r="Q138" s="165"/>
      <c r="R138" s="165"/>
      <c r="S138" s="165"/>
      <c r="T138" s="166"/>
      <c r="AT138" s="160" t="s">
        <v>181</v>
      </c>
      <c r="AU138" s="160" t="s">
        <v>86</v>
      </c>
      <c r="AV138" s="13" t="s">
        <v>86</v>
      </c>
      <c r="AW138" s="13" t="s">
        <v>33</v>
      </c>
      <c r="AX138" s="13" t="s">
        <v>8</v>
      </c>
      <c r="AY138" s="160" t="s">
        <v>172</v>
      </c>
    </row>
    <row r="139" spans="1:65" s="12" customFormat="1" ht="22.9" customHeight="1" x14ac:dyDescent="0.2">
      <c r="B139" s="131"/>
      <c r="D139" s="132" t="s">
        <v>76</v>
      </c>
      <c r="E139" s="142" t="s">
        <v>179</v>
      </c>
      <c r="F139" s="142" t="s">
        <v>190</v>
      </c>
      <c r="I139" s="134"/>
      <c r="J139" s="143">
        <f>BK139</f>
        <v>0</v>
      </c>
      <c r="L139" s="131"/>
      <c r="M139" s="136"/>
      <c r="N139" s="137"/>
      <c r="O139" s="137"/>
      <c r="P139" s="138">
        <f>SUM(P140:P145)</f>
        <v>0</v>
      </c>
      <c r="Q139" s="137"/>
      <c r="R139" s="138">
        <f>SUM(R140:R145)</f>
        <v>3.8520160800000003</v>
      </c>
      <c r="S139" s="137"/>
      <c r="T139" s="139">
        <f>SUM(T140:T145)</f>
        <v>0</v>
      </c>
      <c r="AR139" s="132" t="s">
        <v>8</v>
      </c>
      <c r="AT139" s="140" t="s">
        <v>76</v>
      </c>
      <c r="AU139" s="140" t="s">
        <v>8</v>
      </c>
      <c r="AY139" s="132" t="s">
        <v>172</v>
      </c>
      <c r="BK139" s="141">
        <f>SUM(BK140:BK145)</f>
        <v>0</v>
      </c>
    </row>
    <row r="140" spans="1:65" s="2" customFormat="1" ht="24.2" customHeight="1" x14ac:dyDescent="0.2">
      <c r="A140" s="32"/>
      <c r="B140" s="144"/>
      <c r="C140" s="145" t="s">
        <v>184</v>
      </c>
      <c r="D140" s="145" t="s">
        <v>174</v>
      </c>
      <c r="E140" s="146" t="s">
        <v>191</v>
      </c>
      <c r="F140" s="147" t="s">
        <v>192</v>
      </c>
      <c r="G140" s="148" t="s">
        <v>187</v>
      </c>
      <c r="H140" s="149">
        <v>10.573</v>
      </c>
      <c r="I140" s="150"/>
      <c r="J140" s="151">
        <f>ROUND(I140*H140,0)</f>
        <v>0</v>
      </c>
      <c r="K140" s="147" t="s">
        <v>178</v>
      </c>
      <c r="L140" s="33"/>
      <c r="M140" s="152" t="s">
        <v>1</v>
      </c>
      <c r="N140" s="153" t="s">
        <v>42</v>
      </c>
      <c r="O140" s="58"/>
      <c r="P140" s="154">
        <f>O140*H140</f>
        <v>0</v>
      </c>
      <c r="Q140" s="154">
        <v>0.16192000000000001</v>
      </c>
      <c r="R140" s="154">
        <f>Q140*H140</f>
        <v>1.7119801600000002</v>
      </c>
      <c r="S140" s="154">
        <v>0</v>
      </c>
      <c r="T140" s="155">
        <f>S140*H140</f>
        <v>0</v>
      </c>
      <c r="U140" s="32"/>
      <c r="V140" s="32"/>
      <c r="W140" s="32"/>
      <c r="X140" s="32"/>
      <c r="Y140" s="32"/>
      <c r="Z140" s="32"/>
      <c r="AA140" s="32"/>
      <c r="AB140" s="32"/>
      <c r="AC140" s="32"/>
      <c r="AD140" s="32"/>
      <c r="AE140" s="32"/>
      <c r="AR140" s="156" t="s">
        <v>179</v>
      </c>
      <c r="AT140" s="156" t="s">
        <v>174</v>
      </c>
      <c r="AU140" s="156" t="s">
        <v>86</v>
      </c>
      <c r="AY140" s="17" t="s">
        <v>172</v>
      </c>
      <c r="BE140" s="157">
        <f>IF(N140="základní",J140,0)</f>
        <v>0</v>
      </c>
      <c r="BF140" s="157">
        <f>IF(N140="snížená",J140,0)</f>
        <v>0</v>
      </c>
      <c r="BG140" s="157">
        <f>IF(N140="zákl. přenesená",J140,0)</f>
        <v>0</v>
      </c>
      <c r="BH140" s="157">
        <f>IF(N140="sníž. přenesená",J140,0)</f>
        <v>0</v>
      </c>
      <c r="BI140" s="157">
        <f>IF(N140="nulová",J140,0)</f>
        <v>0</v>
      </c>
      <c r="BJ140" s="17" t="s">
        <v>8</v>
      </c>
      <c r="BK140" s="157">
        <f>ROUND(I140*H140,0)</f>
        <v>0</v>
      </c>
      <c r="BL140" s="17" t="s">
        <v>179</v>
      </c>
      <c r="BM140" s="156" t="s">
        <v>193</v>
      </c>
    </row>
    <row r="141" spans="1:65" s="13" customFormat="1" ht="11.25" x14ac:dyDescent="0.2">
      <c r="B141" s="158"/>
      <c r="D141" s="159" t="s">
        <v>181</v>
      </c>
      <c r="E141" s="160" t="s">
        <v>1</v>
      </c>
      <c r="F141" s="161" t="s">
        <v>189</v>
      </c>
      <c r="H141" s="162">
        <v>10.573</v>
      </c>
      <c r="I141" s="163"/>
      <c r="L141" s="158"/>
      <c r="M141" s="164"/>
      <c r="N141" s="165"/>
      <c r="O141" s="165"/>
      <c r="P141" s="165"/>
      <c r="Q141" s="165"/>
      <c r="R141" s="165"/>
      <c r="S141" s="165"/>
      <c r="T141" s="166"/>
      <c r="AT141" s="160" t="s">
        <v>181</v>
      </c>
      <c r="AU141" s="160" t="s">
        <v>86</v>
      </c>
      <c r="AV141" s="13" t="s">
        <v>86</v>
      </c>
      <c r="AW141" s="13" t="s">
        <v>33</v>
      </c>
      <c r="AX141" s="13" t="s">
        <v>8</v>
      </c>
      <c r="AY141" s="160" t="s">
        <v>172</v>
      </c>
    </row>
    <row r="142" spans="1:65" s="2" customFormat="1" ht="24.2" customHeight="1" x14ac:dyDescent="0.2">
      <c r="A142" s="32"/>
      <c r="B142" s="144"/>
      <c r="C142" s="145" t="s">
        <v>179</v>
      </c>
      <c r="D142" s="145" t="s">
        <v>174</v>
      </c>
      <c r="E142" s="146" t="s">
        <v>194</v>
      </c>
      <c r="F142" s="147" t="s">
        <v>195</v>
      </c>
      <c r="G142" s="148" t="s">
        <v>187</v>
      </c>
      <c r="H142" s="149">
        <v>105.733</v>
      </c>
      <c r="I142" s="150"/>
      <c r="J142" s="151">
        <f>ROUND(I142*H142,0)</f>
        <v>0</v>
      </c>
      <c r="K142" s="147" t="s">
        <v>178</v>
      </c>
      <c r="L142" s="33"/>
      <c r="M142" s="152" t="s">
        <v>1</v>
      </c>
      <c r="N142" s="153" t="s">
        <v>42</v>
      </c>
      <c r="O142" s="58"/>
      <c r="P142" s="154">
        <f>O142*H142</f>
        <v>0</v>
      </c>
      <c r="Q142" s="154">
        <v>2.0240000000000001E-2</v>
      </c>
      <c r="R142" s="154">
        <f>Q142*H142</f>
        <v>2.1400359200000003</v>
      </c>
      <c r="S142" s="154">
        <v>0</v>
      </c>
      <c r="T142" s="155">
        <f>S142*H142</f>
        <v>0</v>
      </c>
      <c r="U142" s="32"/>
      <c r="V142" s="32"/>
      <c r="W142" s="32"/>
      <c r="X142" s="32"/>
      <c r="Y142" s="32"/>
      <c r="Z142" s="32"/>
      <c r="AA142" s="32"/>
      <c r="AB142" s="32"/>
      <c r="AC142" s="32"/>
      <c r="AD142" s="32"/>
      <c r="AE142" s="32"/>
      <c r="AR142" s="156" t="s">
        <v>179</v>
      </c>
      <c r="AT142" s="156" t="s">
        <v>174</v>
      </c>
      <c r="AU142" s="156" t="s">
        <v>86</v>
      </c>
      <c r="AY142" s="17" t="s">
        <v>172</v>
      </c>
      <c r="BE142" s="157">
        <f>IF(N142="základní",J142,0)</f>
        <v>0</v>
      </c>
      <c r="BF142" s="157">
        <f>IF(N142="snížená",J142,0)</f>
        <v>0</v>
      </c>
      <c r="BG142" s="157">
        <f>IF(N142="zákl. přenesená",J142,0)</f>
        <v>0</v>
      </c>
      <c r="BH142" s="157">
        <f>IF(N142="sníž. přenesená",J142,0)</f>
        <v>0</v>
      </c>
      <c r="BI142" s="157">
        <f>IF(N142="nulová",J142,0)</f>
        <v>0</v>
      </c>
      <c r="BJ142" s="17" t="s">
        <v>8</v>
      </c>
      <c r="BK142" s="157">
        <f>ROUND(I142*H142,0)</f>
        <v>0</v>
      </c>
      <c r="BL142" s="17" t="s">
        <v>179</v>
      </c>
      <c r="BM142" s="156" t="s">
        <v>196</v>
      </c>
    </row>
    <row r="143" spans="1:65" s="13" customFormat="1" ht="11.25" x14ac:dyDescent="0.2">
      <c r="B143" s="158"/>
      <c r="D143" s="159" t="s">
        <v>181</v>
      </c>
      <c r="E143" s="160" t="s">
        <v>1</v>
      </c>
      <c r="F143" s="161" t="s">
        <v>197</v>
      </c>
      <c r="H143" s="162">
        <v>105.733</v>
      </c>
      <c r="I143" s="163"/>
      <c r="L143" s="158"/>
      <c r="M143" s="164"/>
      <c r="N143" s="165"/>
      <c r="O143" s="165"/>
      <c r="P143" s="165"/>
      <c r="Q143" s="165"/>
      <c r="R143" s="165"/>
      <c r="S143" s="165"/>
      <c r="T143" s="166"/>
      <c r="AT143" s="160" t="s">
        <v>181</v>
      </c>
      <c r="AU143" s="160" t="s">
        <v>86</v>
      </c>
      <c r="AV143" s="13" t="s">
        <v>86</v>
      </c>
      <c r="AW143" s="13" t="s">
        <v>33</v>
      </c>
      <c r="AX143" s="13" t="s">
        <v>8</v>
      </c>
      <c r="AY143" s="160" t="s">
        <v>172</v>
      </c>
    </row>
    <row r="144" spans="1:65" s="2" customFormat="1" ht="37.9" customHeight="1" x14ac:dyDescent="0.2">
      <c r="A144" s="32"/>
      <c r="B144" s="144"/>
      <c r="C144" s="145" t="s">
        <v>198</v>
      </c>
      <c r="D144" s="145" t="s">
        <v>174</v>
      </c>
      <c r="E144" s="146" t="s">
        <v>199</v>
      </c>
      <c r="F144" s="147" t="s">
        <v>200</v>
      </c>
      <c r="G144" s="148" t="s">
        <v>187</v>
      </c>
      <c r="H144" s="149">
        <v>10.573</v>
      </c>
      <c r="I144" s="150"/>
      <c r="J144" s="151">
        <f>ROUND(I144*H144,0)</f>
        <v>0</v>
      </c>
      <c r="K144" s="147" t="s">
        <v>178</v>
      </c>
      <c r="L144" s="33"/>
      <c r="M144" s="152" t="s">
        <v>1</v>
      </c>
      <c r="N144" s="153" t="s">
        <v>42</v>
      </c>
      <c r="O144" s="58"/>
      <c r="P144" s="154">
        <f>O144*H144</f>
        <v>0</v>
      </c>
      <c r="Q144" s="154">
        <v>0</v>
      </c>
      <c r="R144" s="154">
        <f>Q144*H144</f>
        <v>0</v>
      </c>
      <c r="S144" s="154">
        <v>0</v>
      </c>
      <c r="T144" s="155">
        <f>S144*H144</f>
        <v>0</v>
      </c>
      <c r="U144" s="32"/>
      <c r="V144" s="32"/>
      <c r="W144" s="32"/>
      <c r="X144" s="32"/>
      <c r="Y144" s="32"/>
      <c r="Z144" s="32"/>
      <c r="AA144" s="32"/>
      <c r="AB144" s="32"/>
      <c r="AC144" s="32"/>
      <c r="AD144" s="32"/>
      <c r="AE144" s="32"/>
      <c r="AR144" s="156" t="s">
        <v>179</v>
      </c>
      <c r="AT144" s="156" t="s">
        <v>174</v>
      </c>
      <c r="AU144" s="156" t="s">
        <v>86</v>
      </c>
      <c r="AY144" s="17" t="s">
        <v>172</v>
      </c>
      <c r="BE144" s="157">
        <f>IF(N144="základní",J144,0)</f>
        <v>0</v>
      </c>
      <c r="BF144" s="157">
        <f>IF(N144="snížená",J144,0)</f>
        <v>0</v>
      </c>
      <c r="BG144" s="157">
        <f>IF(N144="zákl. přenesená",J144,0)</f>
        <v>0</v>
      </c>
      <c r="BH144" s="157">
        <f>IF(N144="sníž. přenesená",J144,0)</f>
        <v>0</v>
      </c>
      <c r="BI144" s="157">
        <f>IF(N144="nulová",J144,0)</f>
        <v>0</v>
      </c>
      <c r="BJ144" s="17" t="s">
        <v>8</v>
      </c>
      <c r="BK144" s="157">
        <f>ROUND(I144*H144,0)</f>
        <v>0</v>
      </c>
      <c r="BL144" s="17" t="s">
        <v>179</v>
      </c>
      <c r="BM144" s="156" t="s">
        <v>201</v>
      </c>
    </row>
    <row r="145" spans="1:65" s="13" customFormat="1" ht="11.25" x14ac:dyDescent="0.2">
      <c r="B145" s="158"/>
      <c r="D145" s="159" t="s">
        <v>181</v>
      </c>
      <c r="E145" s="160" t="s">
        <v>1</v>
      </c>
      <c r="F145" s="161" t="s">
        <v>189</v>
      </c>
      <c r="H145" s="162">
        <v>10.573</v>
      </c>
      <c r="I145" s="163"/>
      <c r="L145" s="158"/>
      <c r="M145" s="164"/>
      <c r="N145" s="165"/>
      <c r="O145" s="165"/>
      <c r="P145" s="165"/>
      <c r="Q145" s="165"/>
      <c r="R145" s="165"/>
      <c r="S145" s="165"/>
      <c r="T145" s="166"/>
      <c r="AT145" s="160" t="s">
        <v>181</v>
      </c>
      <c r="AU145" s="160" t="s">
        <v>86</v>
      </c>
      <c r="AV145" s="13" t="s">
        <v>86</v>
      </c>
      <c r="AW145" s="13" t="s">
        <v>33</v>
      </c>
      <c r="AX145" s="13" t="s">
        <v>8</v>
      </c>
      <c r="AY145" s="160" t="s">
        <v>172</v>
      </c>
    </row>
    <row r="146" spans="1:65" s="12" customFormat="1" ht="22.9" customHeight="1" x14ac:dyDescent="0.2">
      <c r="B146" s="131"/>
      <c r="D146" s="132" t="s">
        <v>76</v>
      </c>
      <c r="E146" s="142" t="s">
        <v>198</v>
      </c>
      <c r="F146" s="142" t="s">
        <v>202</v>
      </c>
      <c r="I146" s="134"/>
      <c r="J146" s="143">
        <f>BK146</f>
        <v>0</v>
      </c>
      <c r="L146" s="131"/>
      <c r="M146" s="136"/>
      <c r="N146" s="137"/>
      <c r="O146" s="137"/>
      <c r="P146" s="138">
        <f>SUM(P147:P152)</f>
        <v>0</v>
      </c>
      <c r="Q146" s="137"/>
      <c r="R146" s="138">
        <f>SUM(R147:R152)</f>
        <v>1.9169719999999999</v>
      </c>
      <c r="S146" s="137"/>
      <c r="T146" s="139">
        <f>SUM(T147:T152)</f>
        <v>0</v>
      </c>
      <c r="AR146" s="132" t="s">
        <v>8</v>
      </c>
      <c r="AT146" s="140" t="s">
        <v>76</v>
      </c>
      <c r="AU146" s="140" t="s">
        <v>8</v>
      </c>
      <c r="AY146" s="132" t="s">
        <v>172</v>
      </c>
      <c r="BK146" s="141">
        <f>SUM(BK147:BK152)</f>
        <v>0</v>
      </c>
    </row>
    <row r="147" spans="1:65" s="2" customFormat="1" ht="24.2" customHeight="1" x14ac:dyDescent="0.2">
      <c r="A147" s="32"/>
      <c r="B147" s="144"/>
      <c r="C147" s="145" t="s">
        <v>203</v>
      </c>
      <c r="D147" s="145" t="s">
        <v>174</v>
      </c>
      <c r="E147" s="146" t="s">
        <v>204</v>
      </c>
      <c r="F147" s="147" t="s">
        <v>205</v>
      </c>
      <c r="G147" s="148" t="s">
        <v>187</v>
      </c>
      <c r="H147" s="149">
        <v>8.86</v>
      </c>
      <c r="I147" s="150"/>
      <c r="J147" s="151">
        <f>ROUND(I147*H147,0)</f>
        <v>0</v>
      </c>
      <c r="K147" s="147" t="s">
        <v>178</v>
      </c>
      <c r="L147" s="33"/>
      <c r="M147" s="152" t="s">
        <v>1</v>
      </c>
      <c r="N147" s="153" t="s">
        <v>42</v>
      </c>
      <c r="O147" s="58"/>
      <c r="P147" s="154">
        <f>O147*H147</f>
        <v>0</v>
      </c>
      <c r="Q147" s="154">
        <v>0.10100000000000001</v>
      </c>
      <c r="R147" s="154">
        <f>Q147*H147</f>
        <v>0.89485999999999999</v>
      </c>
      <c r="S147" s="154">
        <v>0</v>
      </c>
      <c r="T147" s="155">
        <f>S147*H147</f>
        <v>0</v>
      </c>
      <c r="U147" s="32"/>
      <c r="V147" s="32"/>
      <c r="W147" s="32"/>
      <c r="X147" s="32"/>
      <c r="Y147" s="32"/>
      <c r="Z147" s="32"/>
      <c r="AA147" s="32"/>
      <c r="AB147" s="32"/>
      <c r="AC147" s="32"/>
      <c r="AD147" s="32"/>
      <c r="AE147" s="32"/>
      <c r="AR147" s="156" t="s">
        <v>179</v>
      </c>
      <c r="AT147" s="156" t="s">
        <v>174</v>
      </c>
      <c r="AU147" s="156" t="s">
        <v>86</v>
      </c>
      <c r="AY147" s="17" t="s">
        <v>172</v>
      </c>
      <c r="BE147" s="157">
        <f>IF(N147="základní",J147,0)</f>
        <v>0</v>
      </c>
      <c r="BF147" s="157">
        <f>IF(N147="snížená",J147,0)</f>
        <v>0</v>
      </c>
      <c r="BG147" s="157">
        <f>IF(N147="zákl. přenesená",J147,0)</f>
        <v>0</v>
      </c>
      <c r="BH147" s="157">
        <f>IF(N147="sníž. přenesená",J147,0)</f>
        <v>0</v>
      </c>
      <c r="BI147" s="157">
        <f>IF(N147="nulová",J147,0)</f>
        <v>0</v>
      </c>
      <c r="BJ147" s="17" t="s">
        <v>8</v>
      </c>
      <c r="BK147" s="157">
        <f>ROUND(I147*H147,0)</f>
        <v>0</v>
      </c>
      <c r="BL147" s="17" t="s">
        <v>179</v>
      </c>
      <c r="BM147" s="156" t="s">
        <v>206</v>
      </c>
    </row>
    <row r="148" spans="1:65" s="13" customFormat="1" ht="11.25" x14ac:dyDescent="0.2">
      <c r="B148" s="158"/>
      <c r="D148" s="159" t="s">
        <v>181</v>
      </c>
      <c r="E148" s="160" t="s">
        <v>1</v>
      </c>
      <c r="F148" s="161" t="s">
        <v>207</v>
      </c>
      <c r="H148" s="162">
        <v>5.56</v>
      </c>
      <c r="I148" s="163"/>
      <c r="L148" s="158"/>
      <c r="M148" s="164"/>
      <c r="N148" s="165"/>
      <c r="O148" s="165"/>
      <c r="P148" s="165"/>
      <c r="Q148" s="165"/>
      <c r="R148" s="165"/>
      <c r="S148" s="165"/>
      <c r="T148" s="166"/>
      <c r="AT148" s="160" t="s">
        <v>181</v>
      </c>
      <c r="AU148" s="160" t="s">
        <v>86</v>
      </c>
      <c r="AV148" s="13" t="s">
        <v>86</v>
      </c>
      <c r="AW148" s="13" t="s">
        <v>33</v>
      </c>
      <c r="AX148" s="13" t="s">
        <v>77</v>
      </c>
      <c r="AY148" s="160" t="s">
        <v>172</v>
      </c>
    </row>
    <row r="149" spans="1:65" s="13" customFormat="1" ht="11.25" x14ac:dyDescent="0.2">
      <c r="B149" s="158"/>
      <c r="D149" s="159" t="s">
        <v>181</v>
      </c>
      <c r="E149" s="160" t="s">
        <v>1</v>
      </c>
      <c r="F149" s="161" t="s">
        <v>208</v>
      </c>
      <c r="H149" s="162">
        <v>3.3</v>
      </c>
      <c r="I149" s="163"/>
      <c r="L149" s="158"/>
      <c r="M149" s="164"/>
      <c r="N149" s="165"/>
      <c r="O149" s="165"/>
      <c r="P149" s="165"/>
      <c r="Q149" s="165"/>
      <c r="R149" s="165"/>
      <c r="S149" s="165"/>
      <c r="T149" s="166"/>
      <c r="AT149" s="160" t="s">
        <v>181</v>
      </c>
      <c r="AU149" s="160" t="s">
        <v>86</v>
      </c>
      <c r="AV149" s="13" t="s">
        <v>86</v>
      </c>
      <c r="AW149" s="13" t="s">
        <v>33</v>
      </c>
      <c r="AX149" s="13" t="s">
        <v>77</v>
      </c>
      <c r="AY149" s="160" t="s">
        <v>172</v>
      </c>
    </row>
    <row r="150" spans="1:65" s="14" customFormat="1" ht="11.25" x14ac:dyDescent="0.2">
      <c r="B150" s="167"/>
      <c r="D150" s="159" t="s">
        <v>181</v>
      </c>
      <c r="E150" s="168" t="s">
        <v>127</v>
      </c>
      <c r="F150" s="169" t="s">
        <v>183</v>
      </c>
      <c r="H150" s="170">
        <v>8.86</v>
      </c>
      <c r="I150" s="171"/>
      <c r="L150" s="167"/>
      <c r="M150" s="172"/>
      <c r="N150" s="173"/>
      <c r="O150" s="173"/>
      <c r="P150" s="173"/>
      <c r="Q150" s="173"/>
      <c r="R150" s="173"/>
      <c r="S150" s="173"/>
      <c r="T150" s="174"/>
      <c r="AT150" s="168" t="s">
        <v>181</v>
      </c>
      <c r="AU150" s="168" t="s">
        <v>86</v>
      </c>
      <c r="AV150" s="14" t="s">
        <v>184</v>
      </c>
      <c r="AW150" s="14" t="s">
        <v>33</v>
      </c>
      <c r="AX150" s="14" t="s">
        <v>8</v>
      </c>
      <c r="AY150" s="168" t="s">
        <v>172</v>
      </c>
    </row>
    <row r="151" spans="1:65" s="2" customFormat="1" ht="14.45" customHeight="1" x14ac:dyDescent="0.2">
      <c r="A151" s="32"/>
      <c r="B151" s="144"/>
      <c r="C151" s="175" t="s">
        <v>209</v>
      </c>
      <c r="D151" s="175" t="s">
        <v>210</v>
      </c>
      <c r="E151" s="176" t="s">
        <v>211</v>
      </c>
      <c r="F151" s="177" t="s">
        <v>212</v>
      </c>
      <c r="G151" s="178" t="s">
        <v>187</v>
      </c>
      <c r="H151" s="179">
        <v>9.1259999999999994</v>
      </c>
      <c r="I151" s="180"/>
      <c r="J151" s="181">
        <f>ROUND(I151*H151,0)</f>
        <v>0</v>
      </c>
      <c r="K151" s="177" t="s">
        <v>1</v>
      </c>
      <c r="L151" s="182"/>
      <c r="M151" s="183" t="s">
        <v>1</v>
      </c>
      <c r="N151" s="184" t="s">
        <v>42</v>
      </c>
      <c r="O151" s="58"/>
      <c r="P151" s="154">
        <f>O151*H151</f>
        <v>0</v>
      </c>
      <c r="Q151" s="154">
        <v>0.112</v>
      </c>
      <c r="R151" s="154">
        <f>Q151*H151</f>
        <v>1.0221119999999999</v>
      </c>
      <c r="S151" s="154">
        <v>0</v>
      </c>
      <c r="T151" s="155">
        <f>S151*H151</f>
        <v>0</v>
      </c>
      <c r="U151" s="32"/>
      <c r="V151" s="32"/>
      <c r="W151" s="32"/>
      <c r="X151" s="32"/>
      <c r="Y151" s="32"/>
      <c r="Z151" s="32"/>
      <c r="AA151" s="32"/>
      <c r="AB151" s="32"/>
      <c r="AC151" s="32"/>
      <c r="AD151" s="32"/>
      <c r="AE151" s="32"/>
      <c r="AR151" s="156" t="s">
        <v>213</v>
      </c>
      <c r="AT151" s="156" t="s">
        <v>210</v>
      </c>
      <c r="AU151" s="156" t="s">
        <v>86</v>
      </c>
      <c r="AY151" s="17" t="s">
        <v>172</v>
      </c>
      <c r="BE151" s="157">
        <f>IF(N151="základní",J151,0)</f>
        <v>0</v>
      </c>
      <c r="BF151" s="157">
        <f>IF(N151="snížená",J151,0)</f>
        <v>0</v>
      </c>
      <c r="BG151" s="157">
        <f>IF(N151="zákl. přenesená",J151,0)</f>
        <v>0</v>
      </c>
      <c r="BH151" s="157">
        <f>IF(N151="sníž. přenesená",J151,0)</f>
        <v>0</v>
      </c>
      <c r="BI151" s="157">
        <f>IF(N151="nulová",J151,0)</f>
        <v>0</v>
      </c>
      <c r="BJ151" s="17" t="s">
        <v>8</v>
      </c>
      <c r="BK151" s="157">
        <f>ROUND(I151*H151,0)</f>
        <v>0</v>
      </c>
      <c r="BL151" s="17" t="s">
        <v>179</v>
      </c>
      <c r="BM151" s="156" t="s">
        <v>214</v>
      </c>
    </row>
    <row r="152" spans="1:65" s="13" customFormat="1" ht="11.25" x14ac:dyDescent="0.2">
      <c r="B152" s="158"/>
      <c r="D152" s="159" t="s">
        <v>181</v>
      </c>
      <c r="E152" s="160" t="s">
        <v>1</v>
      </c>
      <c r="F152" s="161" t="s">
        <v>215</v>
      </c>
      <c r="H152" s="162">
        <v>9.1259999999999994</v>
      </c>
      <c r="I152" s="163"/>
      <c r="L152" s="158"/>
      <c r="M152" s="164"/>
      <c r="N152" s="165"/>
      <c r="O152" s="165"/>
      <c r="P152" s="165"/>
      <c r="Q152" s="165"/>
      <c r="R152" s="165"/>
      <c r="S152" s="165"/>
      <c r="T152" s="166"/>
      <c r="AT152" s="160" t="s">
        <v>181</v>
      </c>
      <c r="AU152" s="160" t="s">
        <v>86</v>
      </c>
      <c r="AV152" s="13" t="s">
        <v>86</v>
      </c>
      <c r="AW152" s="13" t="s">
        <v>33</v>
      </c>
      <c r="AX152" s="13" t="s">
        <v>8</v>
      </c>
      <c r="AY152" s="160" t="s">
        <v>172</v>
      </c>
    </row>
    <row r="153" spans="1:65" s="12" customFormat="1" ht="22.9" customHeight="1" x14ac:dyDescent="0.2">
      <c r="B153" s="131"/>
      <c r="D153" s="132" t="s">
        <v>76</v>
      </c>
      <c r="E153" s="142" t="s">
        <v>203</v>
      </c>
      <c r="F153" s="142" t="s">
        <v>216</v>
      </c>
      <c r="I153" s="134"/>
      <c r="J153" s="143">
        <f>BK153</f>
        <v>0</v>
      </c>
      <c r="L153" s="131"/>
      <c r="M153" s="136"/>
      <c r="N153" s="137"/>
      <c r="O153" s="137"/>
      <c r="P153" s="138">
        <f>SUM(P154:P189)</f>
        <v>0</v>
      </c>
      <c r="Q153" s="137"/>
      <c r="R153" s="138">
        <f>SUM(R154:R189)</f>
        <v>1.8256569300000001</v>
      </c>
      <c r="S153" s="137"/>
      <c r="T153" s="139">
        <f>SUM(T154:T189)</f>
        <v>7.2450000000000001E-2</v>
      </c>
      <c r="AR153" s="132" t="s">
        <v>8</v>
      </c>
      <c r="AT153" s="140" t="s">
        <v>76</v>
      </c>
      <c r="AU153" s="140" t="s">
        <v>8</v>
      </c>
      <c r="AY153" s="132" t="s">
        <v>172</v>
      </c>
      <c r="BK153" s="141">
        <f>SUM(BK154:BK189)</f>
        <v>0</v>
      </c>
    </row>
    <row r="154" spans="1:65" s="2" customFormat="1" ht="14.45" customHeight="1" x14ac:dyDescent="0.2">
      <c r="A154" s="32"/>
      <c r="B154" s="144"/>
      <c r="C154" s="145" t="s">
        <v>213</v>
      </c>
      <c r="D154" s="145" t="s">
        <v>174</v>
      </c>
      <c r="E154" s="146" t="s">
        <v>217</v>
      </c>
      <c r="F154" s="147" t="s">
        <v>218</v>
      </c>
      <c r="G154" s="148" t="s">
        <v>187</v>
      </c>
      <c r="H154" s="149">
        <v>21.800999999999998</v>
      </c>
      <c r="I154" s="150"/>
      <c r="J154" s="151">
        <f>ROUND(I154*H154,0)</f>
        <v>0</v>
      </c>
      <c r="K154" s="147" t="s">
        <v>178</v>
      </c>
      <c r="L154" s="33"/>
      <c r="M154" s="152" t="s">
        <v>1</v>
      </c>
      <c r="N154" s="153" t="s">
        <v>42</v>
      </c>
      <c r="O154" s="58"/>
      <c r="P154" s="154">
        <f>O154*H154</f>
        <v>0</v>
      </c>
      <c r="Q154" s="154">
        <v>6.4999999999999997E-3</v>
      </c>
      <c r="R154" s="154">
        <f>Q154*H154</f>
        <v>0.14170649999999999</v>
      </c>
      <c r="S154" s="154">
        <v>0</v>
      </c>
      <c r="T154" s="155">
        <f>S154*H154</f>
        <v>0</v>
      </c>
      <c r="U154" s="32"/>
      <c r="V154" s="32"/>
      <c r="W154" s="32"/>
      <c r="X154" s="32"/>
      <c r="Y154" s="32"/>
      <c r="Z154" s="32"/>
      <c r="AA154" s="32"/>
      <c r="AB154" s="32"/>
      <c r="AC154" s="32"/>
      <c r="AD154" s="32"/>
      <c r="AE154" s="32"/>
      <c r="AR154" s="156" t="s">
        <v>179</v>
      </c>
      <c r="AT154" s="156" t="s">
        <v>174</v>
      </c>
      <c r="AU154" s="156" t="s">
        <v>86</v>
      </c>
      <c r="AY154" s="17" t="s">
        <v>172</v>
      </c>
      <c r="BE154" s="157">
        <f>IF(N154="základní",J154,0)</f>
        <v>0</v>
      </c>
      <c r="BF154" s="157">
        <f>IF(N154="snížená",J154,0)</f>
        <v>0</v>
      </c>
      <c r="BG154" s="157">
        <f>IF(N154="zákl. přenesená",J154,0)</f>
        <v>0</v>
      </c>
      <c r="BH154" s="157">
        <f>IF(N154="sníž. přenesená",J154,0)</f>
        <v>0</v>
      </c>
      <c r="BI154" s="157">
        <f>IF(N154="nulová",J154,0)</f>
        <v>0</v>
      </c>
      <c r="BJ154" s="17" t="s">
        <v>8</v>
      </c>
      <c r="BK154" s="157">
        <f>ROUND(I154*H154,0)</f>
        <v>0</v>
      </c>
      <c r="BL154" s="17" t="s">
        <v>179</v>
      </c>
      <c r="BM154" s="156" t="s">
        <v>219</v>
      </c>
    </row>
    <row r="155" spans="1:65" s="13" customFormat="1" ht="11.25" x14ac:dyDescent="0.2">
      <c r="B155" s="158"/>
      <c r="D155" s="159" t="s">
        <v>181</v>
      </c>
      <c r="E155" s="160" t="s">
        <v>1</v>
      </c>
      <c r="F155" s="161" t="s">
        <v>220</v>
      </c>
      <c r="H155" s="162">
        <v>24.530999999999999</v>
      </c>
      <c r="I155" s="163"/>
      <c r="L155" s="158"/>
      <c r="M155" s="164"/>
      <c r="N155" s="165"/>
      <c r="O155" s="165"/>
      <c r="P155" s="165"/>
      <c r="Q155" s="165"/>
      <c r="R155" s="165"/>
      <c r="S155" s="165"/>
      <c r="T155" s="166"/>
      <c r="AT155" s="160" t="s">
        <v>181</v>
      </c>
      <c r="AU155" s="160" t="s">
        <v>86</v>
      </c>
      <c r="AV155" s="13" t="s">
        <v>86</v>
      </c>
      <c r="AW155" s="13" t="s">
        <v>33</v>
      </c>
      <c r="AX155" s="13" t="s">
        <v>77</v>
      </c>
      <c r="AY155" s="160" t="s">
        <v>172</v>
      </c>
    </row>
    <row r="156" spans="1:65" s="13" customFormat="1" ht="11.25" x14ac:dyDescent="0.2">
      <c r="B156" s="158"/>
      <c r="D156" s="159" t="s">
        <v>181</v>
      </c>
      <c r="E156" s="160" t="s">
        <v>1</v>
      </c>
      <c r="F156" s="161" t="s">
        <v>221</v>
      </c>
      <c r="H156" s="162">
        <v>-2.73</v>
      </c>
      <c r="I156" s="163"/>
      <c r="L156" s="158"/>
      <c r="M156" s="164"/>
      <c r="N156" s="165"/>
      <c r="O156" s="165"/>
      <c r="P156" s="165"/>
      <c r="Q156" s="165"/>
      <c r="R156" s="165"/>
      <c r="S156" s="165"/>
      <c r="T156" s="166"/>
      <c r="AT156" s="160" t="s">
        <v>181</v>
      </c>
      <c r="AU156" s="160" t="s">
        <v>86</v>
      </c>
      <c r="AV156" s="13" t="s">
        <v>86</v>
      </c>
      <c r="AW156" s="13" t="s">
        <v>33</v>
      </c>
      <c r="AX156" s="13" t="s">
        <v>77</v>
      </c>
      <c r="AY156" s="160" t="s">
        <v>172</v>
      </c>
    </row>
    <row r="157" spans="1:65" s="14" customFormat="1" ht="11.25" x14ac:dyDescent="0.2">
      <c r="B157" s="167"/>
      <c r="D157" s="159" t="s">
        <v>181</v>
      </c>
      <c r="E157" s="168" t="s">
        <v>101</v>
      </c>
      <c r="F157" s="169" t="s">
        <v>222</v>
      </c>
      <c r="H157" s="170">
        <v>21.800999999999998</v>
      </c>
      <c r="I157" s="171"/>
      <c r="L157" s="167"/>
      <c r="M157" s="172"/>
      <c r="N157" s="173"/>
      <c r="O157" s="173"/>
      <c r="P157" s="173"/>
      <c r="Q157" s="173"/>
      <c r="R157" s="173"/>
      <c r="S157" s="173"/>
      <c r="T157" s="174"/>
      <c r="AT157" s="168" t="s">
        <v>181</v>
      </c>
      <c r="AU157" s="168" t="s">
        <v>86</v>
      </c>
      <c r="AV157" s="14" t="s">
        <v>184</v>
      </c>
      <c r="AW157" s="14" t="s">
        <v>33</v>
      </c>
      <c r="AX157" s="14" t="s">
        <v>8</v>
      </c>
      <c r="AY157" s="168" t="s">
        <v>172</v>
      </c>
    </row>
    <row r="158" spans="1:65" s="2" customFormat="1" ht="24.2" customHeight="1" x14ac:dyDescent="0.2">
      <c r="A158" s="32"/>
      <c r="B158" s="144"/>
      <c r="C158" s="145" t="s">
        <v>223</v>
      </c>
      <c r="D158" s="145" t="s">
        <v>174</v>
      </c>
      <c r="E158" s="146" t="s">
        <v>224</v>
      </c>
      <c r="F158" s="147" t="s">
        <v>225</v>
      </c>
      <c r="G158" s="148" t="s">
        <v>187</v>
      </c>
      <c r="H158" s="149">
        <v>21.800999999999998</v>
      </c>
      <c r="I158" s="150"/>
      <c r="J158" s="151">
        <f>ROUND(I158*H158,0)</f>
        <v>0</v>
      </c>
      <c r="K158" s="147" t="s">
        <v>178</v>
      </c>
      <c r="L158" s="33"/>
      <c r="M158" s="152" t="s">
        <v>1</v>
      </c>
      <c r="N158" s="153" t="s">
        <v>42</v>
      </c>
      <c r="O158" s="58"/>
      <c r="P158" s="154">
        <f>O158*H158</f>
        <v>0</v>
      </c>
      <c r="Q158" s="154">
        <v>1.7330000000000002E-2</v>
      </c>
      <c r="R158" s="154">
        <f>Q158*H158</f>
        <v>0.37781133</v>
      </c>
      <c r="S158" s="154">
        <v>0</v>
      </c>
      <c r="T158" s="155">
        <f>S158*H158</f>
        <v>0</v>
      </c>
      <c r="U158" s="32"/>
      <c r="V158" s="32"/>
      <c r="W158" s="32"/>
      <c r="X158" s="32"/>
      <c r="Y158" s="32"/>
      <c r="Z158" s="32"/>
      <c r="AA158" s="32"/>
      <c r="AB158" s="32"/>
      <c r="AC158" s="32"/>
      <c r="AD158" s="32"/>
      <c r="AE158" s="32"/>
      <c r="AR158" s="156" t="s">
        <v>179</v>
      </c>
      <c r="AT158" s="156" t="s">
        <v>174</v>
      </c>
      <c r="AU158" s="156" t="s">
        <v>86</v>
      </c>
      <c r="AY158" s="17" t="s">
        <v>172</v>
      </c>
      <c r="BE158" s="157">
        <f>IF(N158="základní",J158,0)</f>
        <v>0</v>
      </c>
      <c r="BF158" s="157">
        <f>IF(N158="snížená",J158,0)</f>
        <v>0</v>
      </c>
      <c r="BG158" s="157">
        <f>IF(N158="zákl. přenesená",J158,0)</f>
        <v>0</v>
      </c>
      <c r="BH158" s="157">
        <f>IF(N158="sníž. přenesená",J158,0)</f>
        <v>0</v>
      </c>
      <c r="BI158" s="157">
        <f>IF(N158="nulová",J158,0)</f>
        <v>0</v>
      </c>
      <c r="BJ158" s="17" t="s">
        <v>8</v>
      </c>
      <c r="BK158" s="157">
        <f>ROUND(I158*H158,0)</f>
        <v>0</v>
      </c>
      <c r="BL158" s="17" t="s">
        <v>179</v>
      </c>
      <c r="BM158" s="156" t="s">
        <v>226</v>
      </c>
    </row>
    <row r="159" spans="1:65" s="13" customFormat="1" ht="11.25" x14ac:dyDescent="0.2">
      <c r="B159" s="158"/>
      <c r="D159" s="159" t="s">
        <v>181</v>
      </c>
      <c r="E159" s="160" t="s">
        <v>1</v>
      </c>
      <c r="F159" s="161" t="s">
        <v>101</v>
      </c>
      <c r="H159" s="162">
        <v>21.800999999999998</v>
      </c>
      <c r="I159" s="163"/>
      <c r="L159" s="158"/>
      <c r="M159" s="164"/>
      <c r="N159" s="165"/>
      <c r="O159" s="165"/>
      <c r="P159" s="165"/>
      <c r="Q159" s="165"/>
      <c r="R159" s="165"/>
      <c r="S159" s="165"/>
      <c r="T159" s="166"/>
      <c r="AT159" s="160" t="s">
        <v>181</v>
      </c>
      <c r="AU159" s="160" t="s">
        <v>86</v>
      </c>
      <c r="AV159" s="13" t="s">
        <v>86</v>
      </c>
      <c r="AW159" s="13" t="s">
        <v>33</v>
      </c>
      <c r="AX159" s="13" t="s">
        <v>8</v>
      </c>
      <c r="AY159" s="160" t="s">
        <v>172</v>
      </c>
    </row>
    <row r="160" spans="1:65" s="2" customFormat="1" ht="24.2" customHeight="1" x14ac:dyDescent="0.2">
      <c r="A160" s="32"/>
      <c r="B160" s="144"/>
      <c r="C160" s="145" t="s">
        <v>227</v>
      </c>
      <c r="D160" s="145" t="s">
        <v>174</v>
      </c>
      <c r="E160" s="146" t="s">
        <v>228</v>
      </c>
      <c r="F160" s="147" t="s">
        <v>229</v>
      </c>
      <c r="G160" s="148" t="s">
        <v>187</v>
      </c>
      <c r="H160" s="149">
        <v>21.800999999999998</v>
      </c>
      <c r="I160" s="150"/>
      <c r="J160" s="151">
        <f>ROUND(I160*H160,0)</f>
        <v>0</v>
      </c>
      <c r="K160" s="147" t="s">
        <v>178</v>
      </c>
      <c r="L160" s="33"/>
      <c r="M160" s="152" t="s">
        <v>1</v>
      </c>
      <c r="N160" s="153" t="s">
        <v>42</v>
      </c>
      <c r="O160" s="58"/>
      <c r="P160" s="154">
        <f>O160*H160</f>
        <v>0</v>
      </c>
      <c r="Q160" s="154">
        <v>7.3499999999999998E-3</v>
      </c>
      <c r="R160" s="154">
        <f>Q160*H160</f>
        <v>0.16023734999999997</v>
      </c>
      <c r="S160" s="154">
        <v>0</v>
      </c>
      <c r="T160" s="155">
        <f>S160*H160</f>
        <v>0</v>
      </c>
      <c r="U160" s="32"/>
      <c r="V160" s="32"/>
      <c r="W160" s="32"/>
      <c r="X160" s="32"/>
      <c r="Y160" s="32"/>
      <c r="Z160" s="32"/>
      <c r="AA160" s="32"/>
      <c r="AB160" s="32"/>
      <c r="AC160" s="32"/>
      <c r="AD160" s="32"/>
      <c r="AE160" s="32"/>
      <c r="AR160" s="156" t="s">
        <v>179</v>
      </c>
      <c r="AT160" s="156" t="s">
        <v>174</v>
      </c>
      <c r="AU160" s="156" t="s">
        <v>86</v>
      </c>
      <c r="AY160" s="17" t="s">
        <v>172</v>
      </c>
      <c r="BE160" s="157">
        <f>IF(N160="základní",J160,0)</f>
        <v>0</v>
      </c>
      <c r="BF160" s="157">
        <f>IF(N160="snížená",J160,0)</f>
        <v>0</v>
      </c>
      <c r="BG160" s="157">
        <f>IF(N160="zákl. přenesená",J160,0)</f>
        <v>0</v>
      </c>
      <c r="BH160" s="157">
        <f>IF(N160="sníž. přenesená",J160,0)</f>
        <v>0</v>
      </c>
      <c r="BI160" s="157">
        <f>IF(N160="nulová",J160,0)</f>
        <v>0</v>
      </c>
      <c r="BJ160" s="17" t="s">
        <v>8</v>
      </c>
      <c r="BK160" s="157">
        <f>ROUND(I160*H160,0)</f>
        <v>0</v>
      </c>
      <c r="BL160" s="17" t="s">
        <v>179</v>
      </c>
      <c r="BM160" s="156" t="s">
        <v>230</v>
      </c>
    </row>
    <row r="161" spans="1:65" s="13" customFormat="1" ht="11.25" x14ac:dyDescent="0.2">
      <c r="B161" s="158"/>
      <c r="D161" s="159" t="s">
        <v>181</v>
      </c>
      <c r="E161" s="160" t="s">
        <v>1</v>
      </c>
      <c r="F161" s="161" t="s">
        <v>101</v>
      </c>
      <c r="H161" s="162">
        <v>21.800999999999998</v>
      </c>
      <c r="I161" s="163"/>
      <c r="L161" s="158"/>
      <c r="M161" s="164"/>
      <c r="N161" s="165"/>
      <c r="O161" s="165"/>
      <c r="P161" s="165"/>
      <c r="Q161" s="165"/>
      <c r="R161" s="165"/>
      <c r="S161" s="165"/>
      <c r="T161" s="166"/>
      <c r="AT161" s="160" t="s">
        <v>181</v>
      </c>
      <c r="AU161" s="160" t="s">
        <v>86</v>
      </c>
      <c r="AV161" s="13" t="s">
        <v>86</v>
      </c>
      <c r="AW161" s="13" t="s">
        <v>33</v>
      </c>
      <c r="AX161" s="13" t="s">
        <v>8</v>
      </c>
      <c r="AY161" s="160" t="s">
        <v>172</v>
      </c>
    </row>
    <row r="162" spans="1:65" s="2" customFormat="1" ht="24.2" customHeight="1" x14ac:dyDescent="0.2">
      <c r="A162" s="32"/>
      <c r="B162" s="144"/>
      <c r="C162" s="145" t="s">
        <v>231</v>
      </c>
      <c r="D162" s="145" t="s">
        <v>174</v>
      </c>
      <c r="E162" s="146" t="s">
        <v>232</v>
      </c>
      <c r="F162" s="147" t="s">
        <v>233</v>
      </c>
      <c r="G162" s="148" t="s">
        <v>187</v>
      </c>
      <c r="H162" s="149">
        <v>27.954000000000001</v>
      </c>
      <c r="I162" s="150"/>
      <c r="J162" s="151">
        <f>ROUND(I162*H162,0)</f>
        <v>0</v>
      </c>
      <c r="K162" s="147" t="s">
        <v>178</v>
      </c>
      <c r="L162" s="33"/>
      <c r="M162" s="152" t="s">
        <v>1</v>
      </c>
      <c r="N162" s="153" t="s">
        <v>42</v>
      </c>
      <c r="O162" s="58"/>
      <c r="P162" s="154">
        <f>O162*H162</f>
        <v>0</v>
      </c>
      <c r="Q162" s="154">
        <v>6.4999999999999997E-3</v>
      </c>
      <c r="R162" s="154">
        <f>Q162*H162</f>
        <v>0.181701</v>
      </c>
      <c r="S162" s="154">
        <v>0</v>
      </c>
      <c r="T162" s="155">
        <f>S162*H162</f>
        <v>0</v>
      </c>
      <c r="U162" s="32"/>
      <c r="V162" s="32"/>
      <c r="W162" s="32"/>
      <c r="X162" s="32"/>
      <c r="Y162" s="32"/>
      <c r="Z162" s="32"/>
      <c r="AA162" s="32"/>
      <c r="AB162" s="32"/>
      <c r="AC162" s="32"/>
      <c r="AD162" s="32"/>
      <c r="AE162" s="32"/>
      <c r="AR162" s="156" t="s">
        <v>179</v>
      </c>
      <c r="AT162" s="156" t="s">
        <v>174</v>
      </c>
      <c r="AU162" s="156" t="s">
        <v>86</v>
      </c>
      <c r="AY162" s="17" t="s">
        <v>172</v>
      </c>
      <c r="BE162" s="157">
        <f>IF(N162="základní",J162,0)</f>
        <v>0</v>
      </c>
      <c r="BF162" s="157">
        <f>IF(N162="snížená",J162,0)</f>
        <v>0</v>
      </c>
      <c r="BG162" s="157">
        <f>IF(N162="zákl. přenesená",J162,0)</f>
        <v>0</v>
      </c>
      <c r="BH162" s="157">
        <f>IF(N162="sníž. přenesená",J162,0)</f>
        <v>0</v>
      </c>
      <c r="BI162" s="157">
        <f>IF(N162="nulová",J162,0)</f>
        <v>0</v>
      </c>
      <c r="BJ162" s="17" t="s">
        <v>8</v>
      </c>
      <c r="BK162" s="157">
        <f>ROUND(I162*H162,0)</f>
        <v>0</v>
      </c>
      <c r="BL162" s="17" t="s">
        <v>179</v>
      </c>
      <c r="BM162" s="156" t="s">
        <v>234</v>
      </c>
    </row>
    <row r="163" spans="1:65" s="13" customFormat="1" ht="11.25" x14ac:dyDescent="0.2">
      <c r="B163" s="158"/>
      <c r="D163" s="159" t="s">
        <v>181</v>
      </c>
      <c r="E163" s="160" t="s">
        <v>1</v>
      </c>
      <c r="F163" s="161" t="s">
        <v>235</v>
      </c>
      <c r="H163" s="162">
        <v>30.294</v>
      </c>
      <c r="I163" s="163"/>
      <c r="L163" s="158"/>
      <c r="M163" s="164"/>
      <c r="N163" s="165"/>
      <c r="O163" s="165"/>
      <c r="P163" s="165"/>
      <c r="Q163" s="165"/>
      <c r="R163" s="165"/>
      <c r="S163" s="165"/>
      <c r="T163" s="166"/>
      <c r="AT163" s="160" t="s">
        <v>181</v>
      </c>
      <c r="AU163" s="160" t="s">
        <v>86</v>
      </c>
      <c r="AV163" s="13" t="s">
        <v>86</v>
      </c>
      <c r="AW163" s="13" t="s">
        <v>33</v>
      </c>
      <c r="AX163" s="13" t="s">
        <v>77</v>
      </c>
      <c r="AY163" s="160" t="s">
        <v>172</v>
      </c>
    </row>
    <row r="164" spans="1:65" s="13" customFormat="1" ht="11.25" x14ac:dyDescent="0.2">
      <c r="B164" s="158"/>
      <c r="D164" s="159" t="s">
        <v>181</v>
      </c>
      <c r="E164" s="160" t="s">
        <v>1</v>
      </c>
      <c r="F164" s="161" t="s">
        <v>236</v>
      </c>
      <c r="H164" s="162">
        <v>-2.34</v>
      </c>
      <c r="I164" s="163"/>
      <c r="L164" s="158"/>
      <c r="M164" s="164"/>
      <c r="N164" s="165"/>
      <c r="O164" s="165"/>
      <c r="P164" s="165"/>
      <c r="Q164" s="165"/>
      <c r="R164" s="165"/>
      <c r="S164" s="165"/>
      <c r="T164" s="166"/>
      <c r="AT164" s="160" t="s">
        <v>181</v>
      </c>
      <c r="AU164" s="160" t="s">
        <v>86</v>
      </c>
      <c r="AV164" s="13" t="s">
        <v>86</v>
      </c>
      <c r="AW164" s="13" t="s">
        <v>33</v>
      </c>
      <c r="AX164" s="13" t="s">
        <v>77</v>
      </c>
      <c r="AY164" s="160" t="s">
        <v>172</v>
      </c>
    </row>
    <row r="165" spans="1:65" s="14" customFormat="1" ht="11.25" x14ac:dyDescent="0.2">
      <c r="B165" s="167"/>
      <c r="D165" s="159" t="s">
        <v>181</v>
      </c>
      <c r="E165" s="168" t="s">
        <v>111</v>
      </c>
      <c r="F165" s="169" t="s">
        <v>237</v>
      </c>
      <c r="H165" s="170">
        <v>27.954000000000001</v>
      </c>
      <c r="I165" s="171"/>
      <c r="L165" s="167"/>
      <c r="M165" s="172"/>
      <c r="N165" s="173"/>
      <c r="O165" s="173"/>
      <c r="P165" s="173"/>
      <c r="Q165" s="173"/>
      <c r="R165" s="173"/>
      <c r="S165" s="173"/>
      <c r="T165" s="174"/>
      <c r="AT165" s="168" t="s">
        <v>181</v>
      </c>
      <c r="AU165" s="168" t="s">
        <v>86</v>
      </c>
      <c r="AV165" s="14" t="s">
        <v>184</v>
      </c>
      <c r="AW165" s="14" t="s">
        <v>33</v>
      </c>
      <c r="AX165" s="14" t="s">
        <v>8</v>
      </c>
      <c r="AY165" s="168" t="s">
        <v>172</v>
      </c>
    </row>
    <row r="166" spans="1:65" s="2" customFormat="1" ht="24.2" customHeight="1" x14ac:dyDescent="0.2">
      <c r="A166" s="32"/>
      <c r="B166" s="144"/>
      <c r="C166" s="145" t="s">
        <v>238</v>
      </c>
      <c r="D166" s="145" t="s">
        <v>174</v>
      </c>
      <c r="E166" s="146" t="s">
        <v>239</v>
      </c>
      <c r="F166" s="147" t="s">
        <v>240</v>
      </c>
      <c r="G166" s="148" t="s">
        <v>187</v>
      </c>
      <c r="H166" s="149">
        <v>27.954000000000001</v>
      </c>
      <c r="I166" s="150"/>
      <c r="J166" s="151">
        <f>ROUND(I166*H166,0)</f>
        <v>0</v>
      </c>
      <c r="K166" s="147" t="s">
        <v>178</v>
      </c>
      <c r="L166" s="33"/>
      <c r="M166" s="152" t="s">
        <v>1</v>
      </c>
      <c r="N166" s="153" t="s">
        <v>42</v>
      </c>
      <c r="O166" s="58"/>
      <c r="P166" s="154">
        <f>O166*H166</f>
        <v>0</v>
      </c>
      <c r="Q166" s="154">
        <v>2.5000000000000001E-2</v>
      </c>
      <c r="R166" s="154">
        <f>Q166*H166</f>
        <v>0.69885000000000008</v>
      </c>
      <c r="S166" s="154">
        <v>0</v>
      </c>
      <c r="T166" s="155">
        <f>S166*H166</f>
        <v>0</v>
      </c>
      <c r="U166" s="32"/>
      <c r="V166" s="32"/>
      <c r="W166" s="32"/>
      <c r="X166" s="32"/>
      <c r="Y166" s="32"/>
      <c r="Z166" s="32"/>
      <c r="AA166" s="32"/>
      <c r="AB166" s="32"/>
      <c r="AC166" s="32"/>
      <c r="AD166" s="32"/>
      <c r="AE166" s="32"/>
      <c r="AR166" s="156" t="s">
        <v>179</v>
      </c>
      <c r="AT166" s="156" t="s">
        <v>174</v>
      </c>
      <c r="AU166" s="156" t="s">
        <v>86</v>
      </c>
      <c r="AY166" s="17" t="s">
        <v>172</v>
      </c>
      <c r="BE166" s="157">
        <f>IF(N166="základní",J166,0)</f>
        <v>0</v>
      </c>
      <c r="BF166" s="157">
        <f>IF(N166="snížená",J166,0)</f>
        <v>0</v>
      </c>
      <c r="BG166" s="157">
        <f>IF(N166="zákl. přenesená",J166,0)</f>
        <v>0</v>
      </c>
      <c r="BH166" s="157">
        <f>IF(N166="sníž. přenesená",J166,0)</f>
        <v>0</v>
      </c>
      <c r="BI166" s="157">
        <f>IF(N166="nulová",J166,0)</f>
        <v>0</v>
      </c>
      <c r="BJ166" s="17" t="s">
        <v>8</v>
      </c>
      <c r="BK166" s="157">
        <f>ROUND(I166*H166,0)</f>
        <v>0</v>
      </c>
      <c r="BL166" s="17" t="s">
        <v>179</v>
      </c>
      <c r="BM166" s="156" t="s">
        <v>241</v>
      </c>
    </row>
    <row r="167" spans="1:65" s="13" customFormat="1" ht="11.25" x14ac:dyDescent="0.2">
      <c r="B167" s="158"/>
      <c r="D167" s="159" t="s">
        <v>181</v>
      </c>
      <c r="E167" s="160" t="s">
        <v>1</v>
      </c>
      <c r="F167" s="161" t="s">
        <v>111</v>
      </c>
      <c r="H167" s="162">
        <v>27.954000000000001</v>
      </c>
      <c r="I167" s="163"/>
      <c r="L167" s="158"/>
      <c r="M167" s="164"/>
      <c r="N167" s="165"/>
      <c r="O167" s="165"/>
      <c r="P167" s="165"/>
      <c r="Q167" s="165"/>
      <c r="R167" s="165"/>
      <c r="S167" s="165"/>
      <c r="T167" s="166"/>
      <c r="AT167" s="160" t="s">
        <v>181</v>
      </c>
      <c r="AU167" s="160" t="s">
        <v>86</v>
      </c>
      <c r="AV167" s="13" t="s">
        <v>86</v>
      </c>
      <c r="AW167" s="13" t="s">
        <v>33</v>
      </c>
      <c r="AX167" s="13" t="s">
        <v>8</v>
      </c>
      <c r="AY167" s="160" t="s">
        <v>172</v>
      </c>
    </row>
    <row r="168" spans="1:65" s="2" customFormat="1" ht="24.2" customHeight="1" x14ac:dyDescent="0.2">
      <c r="A168" s="32"/>
      <c r="B168" s="144"/>
      <c r="C168" s="145" t="s">
        <v>242</v>
      </c>
      <c r="D168" s="145" t="s">
        <v>174</v>
      </c>
      <c r="E168" s="146" t="s">
        <v>243</v>
      </c>
      <c r="F168" s="147" t="s">
        <v>244</v>
      </c>
      <c r="G168" s="148" t="s">
        <v>187</v>
      </c>
      <c r="H168" s="149">
        <v>27.954000000000001</v>
      </c>
      <c r="I168" s="150"/>
      <c r="J168" s="151">
        <f>ROUND(I168*H168,0)</f>
        <v>0</v>
      </c>
      <c r="K168" s="147" t="s">
        <v>178</v>
      </c>
      <c r="L168" s="33"/>
      <c r="M168" s="152" t="s">
        <v>1</v>
      </c>
      <c r="N168" s="153" t="s">
        <v>42</v>
      </c>
      <c r="O168" s="58"/>
      <c r="P168" s="154">
        <f>O168*H168</f>
        <v>0</v>
      </c>
      <c r="Q168" s="154">
        <v>7.0000000000000001E-3</v>
      </c>
      <c r="R168" s="154">
        <f>Q168*H168</f>
        <v>0.19567800000000002</v>
      </c>
      <c r="S168" s="154">
        <v>0</v>
      </c>
      <c r="T168" s="155">
        <f>S168*H168</f>
        <v>0</v>
      </c>
      <c r="U168" s="32"/>
      <c r="V168" s="32"/>
      <c r="W168" s="32"/>
      <c r="X168" s="32"/>
      <c r="Y168" s="32"/>
      <c r="Z168" s="32"/>
      <c r="AA168" s="32"/>
      <c r="AB168" s="32"/>
      <c r="AC168" s="32"/>
      <c r="AD168" s="32"/>
      <c r="AE168" s="32"/>
      <c r="AR168" s="156" t="s">
        <v>179</v>
      </c>
      <c r="AT168" s="156" t="s">
        <v>174</v>
      </c>
      <c r="AU168" s="156" t="s">
        <v>86</v>
      </c>
      <c r="AY168" s="17" t="s">
        <v>172</v>
      </c>
      <c r="BE168" s="157">
        <f>IF(N168="základní",J168,0)</f>
        <v>0</v>
      </c>
      <c r="BF168" s="157">
        <f>IF(N168="snížená",J168,0)</f>
        <v>0</v>
      </c>
      <c r="BG168" s="157">
        <f>IF(N168="zákl. přenesená",J168,0)</f>
        <v>0</v>
      </c>
      <c r="BH168" s="157">
        <f>IF(N168="sníž. přenesená",J168,0)</f>
        <v>0</v>
      </c>
      <c r="BI168" s="157">
        <f>IF(N168="nulová",J168,0)</f>
        <v>0</v>
      </c>
      <c r="BJ168" s="17" t="s">
        <v>8</v>
      </c>
      <c r="BK168" s="157">
        <f>ROUND(I168*H168,0)</f>
        <v>0</v>
      </c>
      <c r="BL168" s="17" t="s">
        <v>179</v>
      </c>
      <c r="BM168" s="156" t="s">
        <v>245</v>
      </c>
    </row>
    <row r="169" spans="1:65" s="13" customFormat="1" ht="11.25" x14ac:dyDescent="0.2">
      <c r="B169" s="158"/>
      <c r="D169" s="159" t="s">
        <v>181</v>
      </c>
      <c r="E169" s="160" t="s">
        <v>1</v>
      </c>
      <c r="F169" s="161" t="s">
        <v>111</v>
      </c>
      <c r="H169" s="162">
        <v>27.954000000000001</v>
      </c>
      <c r="I169" s="163"/>
      <c r="L169" s="158"/>
      <c r="M169" s="164"/>
      <c r="N169" s="165"/>
      <c r="O169" s="165"/>
      <c r="P169" s="165"/>
      <c r="Q169" s="165"/>
      <c r="R169" s="165"/>
      <c r="S169" s="165"/>
      <c r="T169" s="166"/>
      <c r="AT169" s="160" t="s">
        <v>181</v>
      </c>
      <c r="AU169" s="160" t="s">
        <v>86</v>
      </c>
      <c r="AV169" s="13" t="s">
        <v>86</v>
      </c>
      <c r="AW169" s="13" t="s">
        <v>33</v>
      </c>
      <c r="AX169" s="13" t="s">
        <v>8</v>
      </c>
      <c r="AY169" s="160" t="s">
        <v>172</v>
      </c>
    </row>
    <row r="170" spans="1:65" s="2" customFormat="1" ht="24.2" customHeight="1" x14ac:dyDescent="0.2">
      <c r="A170" s="32"/>
      <c r="B170" s="144"/>
      <c r="C170" s="145" t="s">
        <v>246</v>
      </c>
      <c r="D170" s="145" t="s">
        <v>174</v>
      </c>
      <c r="E170" s="146" t="s">
        <v>247</v>
      </c>
      <c r="F170" s="147" t="s">
        <v>248</v>
      </c>
      <c r="G170" s="148" t="s">
        <v>187</v>
      </c>
      <c r="H170" s="149">
        <v>12.074999999999999</v>
      </c>
      <c r="I170" s="150"/>
      <c r="J170" s="151">
        <f>ROUND(I170*H170,0)</f>
        <v>0</v>
      </c>
      <c r="K170" s="147" t="s">
        <v>1</v>
      </c>
      <c r="L170" s="33"/>
      <c r="M170" s="152" t="s">
        <v>1</v>
      </c>
      <c r="N170" s="153" t="s">
        <v>42</v>
      </c>
      <c r="O170" s="58"/>
      <c r="P170" s="154">
        <f>O170*H170</f>
        <v>0</v>
      </c>
      <c r="Q170" s="154">
        <v>0</v>
      </c>
      <c r="R170" s="154">
        <f>Q170*H170</f>
        <v>0</v>
      </c>
      <c r="S170" s="154">
        <v>0</v>
      </c>
      <c r="T170" s="155">
        <f>S170*H170</f>
        <v>0</v>
      </c>
      <c r="U170" s="32"/>
      <c r="V170" s="32"/>
      <c r="W170" s="32"/>
      <c r="X170" s="32"/>
      <c r="Y170" s="32"/>
      <c r="Z170" s="32"/>
      <c r="AA170" s="32"/>
      <c r="AB170" s="32"/>
      <c r="AC170" s="32"/>
      <c r="AD170" s="32"/>
      <c r="AE170" s="32"/>
      <c r="AR170" s="156" t="s">
        <v>179</v>
      </c>
      <c r="AT170" s="156" t="s">
        <v>174</v>
      </c>
      <c r="AU170" s="156" t="s">
        <v>86</v>
      </c>
      <c r="AY170" s="17" t="s">
        <v>172</v>
      </c>
      <c r="BE170" s="157">
        <f>IF(N170="základní",J170,0)</f>
        <v>0</v>
      </c>
      <c r="BF170" s="157">
        <f>IF(N170="snížená",J170,0)</f>
        <v>0</v>
      </c>
      <c r="BG170" s="157">
        <f>IF(N170="zákl. přenesená",J170,0)</f>
        <v>0</v>
      </c>
      <c r="BH170" s="157">
        <f>IF(N170="sníž. přenesená",J170,0)</f>
        <v>0</v>
      </c>
      <c r="BI170" s="157">
        <f>IF(N170="nulová",J170,0)</f>
        <v>0</v>
      </c>
      <c r="BJ170" s="17" t="s">
        <v>8</v>
      </c>
      <c r="BK170" s="157">
        <f>ROUND(I170*H170,0)</f>
        <v>0</v>
      </c>
      <c r="BL170" s="17" t="s">
        <v>179</v>
      </c>
      <c r="BM170" s="156" t="s">
        <v>249</v>
      </c>
    </row>
    <row r="171" spans="1:65" s="13" customFormat="1" ht="11.25" x14ac:dyDescent="0.2">
      <c r="B171" s="158"/>
      <c r="D171" s="159" t="s">
        <v>181</v>
      </c>
      <c r="E171" s="160" t="s">
        <v>1</v>
      </c>
      <c r="F171" s="161" t="s">
        <v>250</v>
      </c>
      <c r="H171" s="162">
        <v>6.32</v>
      </c>
      <c r="I171" s="163"/>
      <c r="L171" s="158"/>
      <c r="M171" s="164"/>
      <c r="N171" s="165"/>
      <c r="O171" s="165"/>
      <c r="P171" s="165"/>
      <c r="Q171" s="165"/>
      <c r="R171" s="165"/>
      <c r="S171" s="165"/>
      <c r="T171" s="166"/>
      <c r="AT171" s="160" t="s">
        <v>181</v>
      </c>
      <c r="AU171" s="160" t="s">
        <v>86</v>
      </c>
      <c r="AV171" s="13" t="s">
        <v>86</v>
      </c>
      <c r="AW171" s="13" t="s">
        <v>33</v>
      </c>
      <c r="AX171" s="13" t="s">
        <v>77</v>
      </c>
      <c r="AY171" s="160" t="s">
        <v>172</v>
      </c>
    </row>
    <row r="172" spans="1:65" s="14" customFormat="1" ht="11.25" x14ac:dyDescent="0.2">
      <c r="B172" s="167"/>
      <c r="D172" s="159" t="s">
        <v>181</v>
      </c>
      <c r="E172" s="168" t="s">
        <v>106</v>
      </c>
      <c r="F172" s="169" t="s">
        <v>251</v>
      </c>
      <c r="H172" s="170">
        <v>6.32</v>
      </c>
      <c r="I172" s="171"/>
      <c r="L172" s="167"/>
      <c r="M172" s="172"/>
      <c r="N172" s="173"/>
      <c r="O172" s="173"/>
      <c r="P172" s="173"/>
      <c r="Q172" s="173"/>
      <c r="R172" s="173"/>
      <c r="S172" s="173"/>
      <c r="T172" s="174"/>
      <c r="AT172" s="168" t="s">
        <v>181</v>
      </c>
      <c r="AU172" s="168" t="s">
        <v>86</v>
      </c>
      <c r="AV172" s="14" t="s">
        <v>184</v>
      </c>
      <c r="AW172" s="14" t="s">
        <v>33</v>
      </c>
      <c r="AX172" s="14" t="s">
        <v>77</v>
      </c>
      <c r="AY172" s="168" t="s">
        <v>172</v>
      </c>
    </row>
    <row r="173" spans="1:65" s="13" customFormat="1" ht="11.25" x14ac:dyDescent="0.2">
      <c r="B173" s="158"/>
      <c r="D173" s="159" t="s">
        <v>181</v>
      </c>
      <c r="E173" s="160" t="s">
        <v>1</v>
      </c>
      <c r="F173" s="161" t="s">
        <v>252</v>
      </c>
      <c r="H173" s="162">
        <v>0.9</v>
      </c>
      <c r="I173" s="163"/>
      <c r="L173" s="158"/>
      <c r="M173" s="164"/>
      <c r="N173" s="165"/>
      <c r="O173" s="165"/>
      <c r="P173" s="165"/>
      <c r="Q173" s="165"/>
      <c r="R173" s="165"/>
      <c r="S173" s="165"/>
      <c r="T173" s="166"/>
      <c r="AT173" s="160" t="s">
        <v>181</v>
      </c>
      <c r="AU173" s="160" t="s">
        <v>86</v>
      </c>
      <c r="AV173" s="13" t="s">
        <v>86</v>
      </c>
      <c r="AW173" s="13" t="s">
        <v>33</v>
      </c>
      <c r="AX173" s="13" t="s">
        <v>77</v>
      </c>
      <c r="AY173" s="160" t="s">
        <v>172</v>
      </c>
    </row>
    <row r="174" spans="1:65" s="13" customFormat="1" ht="11.25" x14ac:dyDescent="0.2">
      <c r="B174" s="158"/>
      <c r="D174" s="159" t="s">
        <v>181</v>
      </c>
      <c r="E174" s="160" t="s">
        <v>1</v>
      </c>
      <c r="F174" s="161" t="s">
        <v>253</v>
      </c>
      <c r="H174" s="162">
        <v>2.88</v>
      </c>
      <c r="I174" s="163"/>
      <c r="L174" s="158"/>
      <c r="M174" s="164"/>
      <c r="N174" s="165"/>
      <c r="O174" s="165"/>
      <c r="P174" s="165"/>
      <c r="Q174" s="165"/>
      <c r="R174" s="165"/>
      <c r="S174" s="165"/>
      <c r="T174" s="166"/>
      <c r="AT174" s="160" t="s">
        <v>181</v>
      </c>
      <c r="AU174" s="160" t="s">
        <v>86</v>
      </c>
      <c r="AV174" s="13" t="s">
        <v>86</v>
      </c>
      <c r="AW174" s="13" t="s">
        <v>33</v>
      </c>
      <c r="AX174" s="13" t="s">
        <v>77</v>
      </c>
      <c r="AY174" s="160" t="s">
        <v>172</v>
      </c>
    </row>
    <row r="175" spans="1:65" s="14" customFormat="1" ht="11.25" x14ac:dyDescent="0.2">
      <c r="B175" s="167"/>
      <c r="D175" s="159" t="s">
        <v>181</v>
      </c>
      <c r="E175" s="168" t="s">
        <v>133</v>
      </c>
      <c r="F175" s="169" t="s">
        <v>254</v>
      </c>
      <c r="H175" s="170">
        <v>3.78</v>
      </c>
      <c r="I175" s="171"/>
      <c r="L175" s="167"/>
      <c r="M175" s="172"/>
      <c r="N175" s="173"/>
      <c r="O175" s="173"/>
      <c r="P175" s="173"/>
      <c r="Q175" s="173"/>
      <c r="R175" s="173"/>
      <c r="S175" s="173"/>
      <c r="T175" s="174"/>
      <c r="AT175" s="168" t="s">
        <v>181</v>
      </c>
      <c r="AU175" s="168" t="s">
        <v>86</v>
      </c>
      <c r="AV175" s="14" t="s">
        <v>184</v>
      </c>
      <c r="AW175" s="14" t="s">
        <v>33</v>
      </c>
      <c r="AX175" s="14" t="s">
        <v>77</v>
      </c>
      <c r="AY175" s="168" t="s">
        <v>172</v>
      </c>
    </row>
    <row r="176" spans="1:65" s="13" customFormat="1" ht="11.25" x14ac:dyDescent="0.2">
      <c r="B176" s="158"/>
      <c r="D176" s="159" t="s">
        <v>181</v>
      </c>
      <c r="E176" s="160" t="s">
        <v>1</v>
      </c>
      <c r="F176" s="161" t="s">
        <v>255</v>
      </c>
      <c r="H176" s="162">
        <v>0.71499999999999997</v>
      </c>
      <c r="I176" s="163"/>
      <c r="L176" s="158"/>
      <c r="M176" s="164"/>
      <c r="N176" s="165"/>
      <c r="O176" s="165"/>
      <c r="P176" s="165"/>
      <c r="Q176" s="165"/>
      <c r="R176" s="165"/>
      <c r="S176" s="165"/>
      <c r="T176" s="166"/>
      <c r="AT176" s="160" t="s">
        <v>181</v>
      </c>
      <c r="AU176" s="160" t="s">
        <v>86</v>
      </c>
      <c r="AV176" s="13" t="s">
        <v>86</v>
      </c>
      <c r="AW176" s="13" t="s">
        <v>33</v>
      </c>
      <c r="AX176" s="13" t="s">
        <v>77</v>
      </c>
      <c r="AY176" s="160" t="s">
        <v>172</v>
      </c>
    </row>
    <row r="177" spans="1:65" s="13" customFormat="1" ht="11.25" x14ac:dyDescent="0.2">
      <c r="B177" s="158"/>
      <c r="D177" s="159" t="s">
        <v>181</v>
      </c>
      <c r="E177" s="160" t="s">
        <v>1</v>
      </c>
      <c r="F177" s="161" t="s">
        <v>256</v>
      </c>
      <c r="H177" s="162">
        <v>1.26</v>
      </c>
      <c r="I177" s="163"/>
      <c r="L177" s="158"/>
      <c r="M177" s="164"/>
      <c r="N177" s="165"/>
      <c r="O177" s="165"/>
      <c r="P177" s="165"/>
      <c r="Q177" s="165"/>
      <c r="R177" s="165"/>
      <c r="S177" s="165"/>
      <c r="T177" s="166"/>
      <c r="AT177" s="160" t="s">
        <v>181</v>
      </c>
      <c r="AU177" s="160" t="s">
        <v>86</v>
      </c>
      <c r="AV177" s="13" t="s">
        <v>86</v>
      </c>
      <c r="AW177" s="13" t="s">
        <v>33</v>
      </c>
      <c r="AX177" s="13" t="s">
        <v>77</v>
      </c>
      <c r="AY177" s="160" t="s">
        <v>172</v>
      </c>
    </row>
    <row r="178" spans="1:65" s="14" customFormat="1" ht="11.25" x14ac:dyDescent="0.2">
      <c r="B178" s="167"/>
      <c r="D178" s="159" t="s">
        <v>181</v>
      </c>
      <c r="E178" s="168" t="s">
        <v>135</v>
      </c>
      <c r="F178" s="169" t="s">
        <v>257</v>
      </c>
      <c r="H178" s="170">
        <v>1.9750000000000001</v>
      </c>
      <c r="I178" s="171"/>
      <c r="L178" s="167"/>
      <c r="M178" s="172"/>
      <c r="N178" s="173"/>
      <c r="O178" s="173"/>
      <c r="P178" s="173"/>
      <c r="Q178" s="173"/>
      <c r="R178" s="173"/>
      <c r="S178" s="173"/>
      <c r="T178" s="174"/>
      <c r="AT178" s="168" t="s">
        <v>181</v>
      </c>
      <c r="AU178" s="168" t="s">
        <v>86</v>
      </c>
      <c r="AV178" s="14" t="s">
        <v>184</v>
      </c>
      <c r="AW178" s="14" t="s">
        <v>33</v>
      </c>
      <c r="AX178" s="14" t="s">
        <v>77</v>
      </c>
      <c r="AY178" s="168" t="s">
        <v>172</v>
      </c>
    </row>
    <row r="179" spans="1:65" s="15" customFormat="1" ht="11.25" x14ac:dyDescent="0.2">
      <c r="B179" s="185"/>
      <c r="D179" s="159" t="s">
        <v>181</v>
      </c>
      <c r="E179" s="186" t="s">
        <v>1</v>
      </c>
      <c r="F179" s="187" t="s">
        <v>258</v>
      </c>
      <c r="H179" s="188">
        <v>12.075000000000001</v>
      </c>
      <c r="I179" s="189"/>
      <c r="L179" s="185"/>
      <c r="M179" s="190"/>
      <c r="N179" s="191"/>
      <c r="O179" s="191"/>
      <c r="P179" s="191"/>
      <c r="Q179" s="191"/>
      <c r="R179" s="191"/>
      <c r="S179" s="191"/>
      <c r="T179" s="192"/>
      <c r="AT179" s="186" t="s">
        <v>181</v>
      </c>
      <c r="AU179" s="186" t="s">
        <v>86</v>
      </c>
      <c r="AV179" s="15" t="s">
        <v>179</v>
      </c>
      <c r="AW179" s="15" t="s">
        <v>33</v>
      </c>
      <c r="AX179" s="15" t="s">
        <v>8</v>
      </c>
      <c r="AY179" s="186" t="s">
        <v>172</v>
      </c>
    </row>
    <row r="180" spans="1:65" s="2" customFormat="1" ht="24.2" customHeight="1" x14ac:dyDescent="0.2">
      <c r="A180" s="32"/>
      <c r="B180" s="144"/>
      <c r="C180" s="145" t="s">
        <v>9</v>
      </c>
      <c r="D180" s="145" t="s">
        <v>174</v>
      </c>
      <c r="E180" s="146" t="s">
        <v>259</v>
      </c>
      <c r="F180" s="147" t="s">
        <v>260</v>
      </c>
      <c r="G180" s="148" t="s">
        <v>187</v>
      </c>
      <c r="H180" s="149">
        <v>12.074999999999999</v>
      </c>
      <c r="I180" s="150"/>
      <c r="J180" s="151">
        <f>ROUND(I180*H180,0)</f>
        <v>0</v>
      </c>
      <c r="K180" s="147" t="s">
        <v>178</v>
      </c>
      <c r="L180" s="33"/>
      <c r="M180" s="152" t="s">
        <v>1</v>
      </c>
      <c r="N180" s="153" t="s">
        <v>42</v>
      </c>
      <c r="O180" s="58"/>
      <c r="P180" s="154">
        <f>O180*H180</f>
        <v>0</v>
      </c>
      <c r="Q180" s="154">
        <v>5.77E-3</v>
      </c>
      <c r="R180" s="154">
        <f>Q180*H180</f>
        <v>6.9672749999999992E-2</v>
      </c>
      <c r="S180" s="154">
        <v>6.0000000000000001E-3</v>
      </c>
      <c r="T180" s="155">
        <f>S180*H180</f>
        <v>7.2450000000000001E-2</v>
      </c>
      <c r="U180" s="32"/>
      <c r="V180" s="32"/>
      <c r="W180" s="32"/>
      <c r="X180" s="32"/>
      <c r="Y180" s="32"/>
      <c r="Z180" s="32"/>
      <c r="AA180" s="32"/>
      <c r="AB180" s="32"/>
      <c r="AC180" s="32"/>
      <c r="AD180" s="32"/>
      <c r="AE180" s="32"/>
      <c r="AR180" s="156" t="s">
        <v>179</v>
      </c>
      <c r="AT180" s="156" t="s">
        <v>174</v>
      </c>
      <c r="AU180" s="156" t="s">
        <v>86</v>
      </c>
      <c r="AY180" s="17" t="s">
        <v>172</v>
      </c>
      <c r="BE180" s="157">
        <f>IF(N180="základní",J180,0)</f>
        <v>0</v>
      </c>
      <c r="BF180" s="157">
        <f>IF(N180="snížená",J180,0)</f>
        <v>0</v>
      </c>
      <c r="BG180" s="157">
        <f>IF(N180="zákl. přenesená",J180,0)</f>
        <v>0</v>
      </c>
      <c r="BH180" s="157">
        <f>IF(N180="sníž. přenesená",J180,0)</f>
        <v>0</v>
      </c>
      <c r="BI180" s="157">
        <f>IF(N180="nulová",J180,0)</f>
        <v>0</v>
      </c>
      <c r="BJ180" s="17" t="s">
        <v>8</v>
      </c>
      <c r="BK180" s="157">
        <f>ROUND(I180*H180,0)</f>
        <v>0</v>
      </c>
      <c r="BL180" s="17" t="s">
        <v>179</v>
      </c>
      <c r="BM180" s="156" t="s">
        <v>261</v>
      </c>
    </row>
    <row r="181" spans="1:65" s="13" customFormat="1" ht="11.25" x14ac:dyDescent="0.2">
      <c r="B181" s="158"/>
      <c r="D181" s="159" t="s">
        <v>181</v>
      </c>
      <c r="E181" s="160" t="s">
        <v>1</v>
      </c>
      <c r="F181" s="161" t="s">
        <v>250</v>
      </c>
      <c r="H181" s="162">
        <v>6.32</v>
      </c>
      <c r="I181" s="163"/>
      <c r="L181" s="158"/>
      <c r="M181" s="164"/>
      <c r="N181" s="165"/>
      <c r="O181" s="165"/>
      <c r="P181" s="165"/>
      <c r="Q181" s="165"/>
      <c r="R181" s="165"/>
      <c r="S181" s="165"/>
      <c r="T181" s="166"/>
      <c r="AT181" s="160" t="s">
        <v>181</v>
      </c>
      <c r="AU181" s="160" t="s">
        <v>86</v>
      </c>
      <c r="AV181" s="13" t="s">
        <v>86</v>
      </c>
      <c r="AW181" s="13" t="s">
        <v>33</v>
      </c>
      <c r="AX181" s="13" t="s">
        <v>77</v>
      </c>
      <c r="AY181" s="160" t="s">
        <v>172</v>
      </c>
    </row>
    <row r="182" spans="1:65" s="14" customFormat="1" ht="11.25" x14ac:dyDescent="0.2">
      <c r="B182" s="167"/>
      <c r="D182" s="159" t="s">
        <v>181</v>
      </c>
      <c r="E182" s="168" t="s">
        <v>262</v>
      </c>
      <c r="F182" s="169" t="s">
        <v>263</v>
      </c>
      <c r="H182" s="170">
        <v>6.32</v>
      </c>
      <c r="I182" s="171"/>
      <c r="L182" s="167"/>
      <c r="M182" s="172"/>
      <c r="N182" s="173"/>
      <c r="O182" s="173"/>
      <c r="P182" s="173"/>
      <c r="Q182" s="173"/>
      <c r="R182" s="173"/>
      <c r="S182" s="173"/>
      <c r="T182" s="174"/>
      <c r="AT182" s="168" t="s">
        <v>181</v>
      </c>
      <c r="AU182" s="168" t="s">
        <v>86</v>
      </c>
      <c r="AV182" s="14" t="s">
        <v>184</v>
      </c>
      <c r="AW182" s="14" t="s">
        <v>33</v>
      </c>
      <c r="AX182" s="14" t="s">
        <v>77</v>
      </c>
      <c r="AY182" s="168" t="s">
        <v>172</v>
      </c>
    </row>
    <row r="183" spans="1:65" s="13" customFormat="1" ht="11.25" x14ac:dyDescent="0.2">
      <c r="B183" s="158"/>
      <c r="D183" s="159" t="s">
        <v>181</v>
      </c>
      <c r="E183" s="160" t="s">
        <v>1</v>
      </c>
      <c r="F183" s="161" t="s">
        <v>252</v>
      </c>
      <c r="H183" s="162">
        <v>0.9</v>
      </c>
      <c r="I183" s="163"/>
      <c r="L183" s="158"/>
      <c r="M183" s="164"/>
      <c r="N183" s="165"/>
      <c r="O183" s="165"/>
      <c r="P183" s="165"/>
      <c r="Q183" s="165"/>
      <c r="R183" s="165"/>
      <c r="S183" s="165"/>
      <c r="T183" s="166"/>
      <c r="AT183" s="160" t="s">
        <v>181</v>
      </c>
      <c r="AU183" s="160" t="s">
        <v>86</v>
      </c>
      <c r="AV183" s="13" t="s">
        <v>86</v>
      </c>
      <c r="AW183" s="13" t="s">
        <v>33</v>
      </c>
      <c r="AX183" s="13" t="s">
        <v>77</v>
      </c>
      <c r="AY183" s="160" t="s">
        <v>172</v>
      </c>
    </row>
    <row r="184" spans="1:65" s="13" customFormat="1" ht="11.25" x14ac:dyDescent="0.2">
      <c r="B184" s="158"/>
      <c r="D184" s="159" t="s">
        <v>181</v>
      </c>
      <c r="E184" s="160" t="s">
        <v>1</v>
      </c>
      <c r="F184" s="161" t="s">
        <v>253</v>
      </c>
      <c r="H184" s="162">
        <v>2.88</v>
      </c>
      <c r="I184" s="163"/>
      <c r="L184" s="158"/>
      <c r="M184" s="164"/>
      <c r="N184" s="165"/>
      <c r="O184" s="165"/>
      <c r="P184" s="165"/>
      <c r="Q184" s="165"/>
      <c r="R184" s="165"/>
      <c r="S184" s="165"/>
      <c r="T184" s="166"/>
      <c r="AT184" s="160" t="s">
        <v>181</v>
      </c>
      <c r="AU184" s="160" t="s">
        <v>86</v>
      </c>
      <c r="AV184" s="13" t="s">
        <v>86</v>
      </c>
      <c r="AW184" s="13" t="s">
        <v>33</v>
      </c>
      <c r="AX184" s="13" t="s">
        <v>77</v>
      </c>
      <c r="AY184" s="160" t="s">
        <v>172</v>
      </c>
    </row>
    <row r="185" spans="1:65" s="14" customFormat="1" ht="11.25" x14ac:dyDescent="0.2">
      <c r="B185" s="167"/>
      <c r="D185" s="159" t="s">
        <v>181</v>
      </c>
      <c r="E185" s="168" t="s">
        <v>264</v>
      </c>
      <c r="F185" s="169" t="s">
        <v>265</v>
      </c>
      <c r="H185" s="170">
        <v>3.78</v>
      </c>
      <c r="I185" s="171"/>
      <c r="L185" s="167"/>
      <c r="M185" s="172"/>
      <c r="N185" s="173"/>
      <c r="O185" s="173"/>
      <c r="P185" s="173"/>
      <c r="Q185" s="173"/>
      <c r="R185" s="173"/>
      <c r="S185" s="173"/>
      <c r="T185" s="174"/>
      <c r="AT185" s="168" t="s">
        <v>181</v>
      </c>
      <c r="AU185" s="168" t="s">
        <v>86</v>
      </c>
      <c r="AV185" s="14" t="s">
        <v>184</v>
      </c>
      <c r="AW185" s="14" t="s">
        <v>33</v>
      </c>
      <c r="AX185" s="14" t="s">
        <v>77</v>
      </c>
      <c r="AY185" s="168" t="s">
        <v>172</v>
      </c>
    </row>
    <row r="186" spans="1:65" s="13" customFormat="1" ht="11.25" x14ac:dyDescent="0.2">
      <c r="B186" s="158"/>
      <c r="D186" s="159" t="s">
        <v>181</v>
      </c>
      <c r="E186" s="160" t="s">
        <v>1</v>
      </c>
      <c r="F186" s="161" t="s">
        <v>255</v>
      </c>
      <c r="H186" s="162">
        <v>0.71499999999999997</v>
      </c>
      <c r="I186" s="163"/>
      <c r="L186" s="158"/>
      <c r="M186" s="164"/>
      <c r="N186" s="165"/>
      <c r="O186" s="165"/>
      <c r="P186" s="165"/>
      <c r="Q186" s="165"/>
      <c r="R186" s="165"/>
      <c r="S186" s="165"/>
      <c r="T186" s="166"/>
      <c r="AT186" s="160" t="s">
        <v>181</v>
      </c>
      <c r="AU186" s="160" t="s">
        <v>86</v>
      </c>
      <c r="AV186" s="13" t="s">
        <v>86</v>
      </c>
      <c r="AW186" s="13" t="s">
        <v>33</v>
      </c>
      <c r="AX186" s="13" t="s">
        <v>77</v>
      </c>
      <c r="AY186" s="160" t="s">
        <v>172</v>
      </c>
    </row>
    <row r="187" spans="1:65" s="13" customFormat="1" ht="11.25" x14ac:dyDescent="0.2">
      <c r="B187" s="158"/>
      <c r="D187" s="159" t="s">
        <v>181</v>
      </c>
      <c r="E187" s="160" t="s">
        <v>1</v>
      </c>
      <c r="F187" s="161" t="s">
        <v>256</v>
      </c>
      <c r="H187" s="162">
        <v>1.26</v>
      </c>
      <c r="I187" s="163"/>
      <c r="L187" s="158"/>
      <c r="M187" s="164"/>
      <c r="N187" s="165"/>
      <c r="O187" s="165"/>
      <c r="P187" s="165"/>
      <c r="Q187" s="165"/>
      <c r="R187" s="165"/>
      <c r="S187" s="165"/>
      <c r="T187" s="166"/>
      <c r="AT187" s="160" t="s">
        <v>181</v>
      </c>
      <c r="AU187" s="160" t="s">
        <v>86</v>
      </c>
      <c r="AV187" s="13" t="s">
        <v>86</v>
      </c>
      <c r="AW187" s="13" t="s">
        <v>33</v>
      </c>
      <c r="AX187" s="13" t="s">
        <v>77</v>
      </c>
      <c r="AY187" s="160" t="s">
        <v>172</v>
      </c>
    </row>
    <row r="188" spans="1:65" s="14" customFormat="1" ht="11.25" x14ac:dyDescent="0.2">
      <c r="B188" s="167"/>
      <c r="D188" s="159" t="s">
        <v>181</v>
      </c>
      <c r="E188" s="168" t="s">
        <v>266</v>
      </c>
      <c r="F188" s="169" t="s">
        <v>267</v>
      </c>
      <c r="H188" s="170">
        <v>1.9750000000000001</v>
      </c>
      <c r="I188" s="171"/>
      <c r="L188" s="167"/>
      <c r="M188" s="172"/>
      <c r="N188" s="173"/>
      <c r="O188" s="173"/>
      <c r="P188" s="173"/>
      <c r="Q188" s="173"/>
      <c r="R188" s="173"/>
      <c r="S188" s="173"/>
      <c r="T188" s="174"/>
      <c r="AT188" s="168" t="s">
        <v>181</v>
      </c>
      <c r="AU188" s="168" t="s">
        <v>86</v>
      </c>
      <c r="AV188" s="14" t="s">
        <v>184</v>
      </c>
      <c r="AW188" s="14" t="s">
        <v>33</v>
      </c>
      <c r="AX188" s="14" t="s">
        <v>77</v>
      </c>
      <c r="AY188" s="168" t="s">
        <v>172</v>
      </c>
    </row>
    <row r="189" spans="1:65" s="15" customFormat="1" ht="11.25" x14ac:dyDescent="0.2">
      <c r="B189" s="185"/>
      <c r="D189" s="159" t="s">
        <v>181</v>
      </c>
      <c r="E189" s="186" t="s">
        <v>1</v>
      </c>
      <c r="F189" s="187" t="s">
        <v>258</v>
      </c>
      <c r="H189" s="188">
        <v>12.075000000000001</v>
      </c>
      <c r="I189" s="189"/>
      <c r="L189" s="185"/>
      <c r="M189" s="190"/>
      <c r="N189" s="191"/>
      <c r="O189" s="191"/>
      <c r="P189" s="191"/>
      <c r="Q189" s="191"/>
      <c r="R189" s="191"/>
      <c r="S189" s="191"/>
      <c r="T189" s="192"/>
      <c r="AT189" s="186" t="s">
        <v>181</v>
      </c>
      <c r="AU189" s="186" t="s">
        <v>86</v>
      </c>
      <c r="AV189" s="15" t="s">
        <v>179</v>
      </c>
      <c r="AW189" s="15" t="s">
        <v>33</v>
      </c>
      <c r="AX189" s="15" t="s">
        <v>8</v>
      </c>
      <c r="AY189" s="186" t="s">
        <v>172</v>
      </c>
    </row>
    <row r="190" spans="1:65" s="12" customFormat="1" ht="22.9" customHeight="1" x14ac:dyDescent="0.2">
      <c r="B190" s="131"/>
      <c r="D190" s="132" t="s">
        <v>76</v>
      </c>
      <c r="E190" s="142" t="s">
        <v>223</v>
      </c>
      <c r="F190" s="142" t="s">
        <v>268</v>
      </c>
      <c r="I190" s="134"/>
      <c r="J190" s="143">
        <f>BK190</f>
        <v>0</v>
      </c>
      <c r="L190" s="131"/>
      <c r="M190" s="136"/>
      <c r="N190" s="137"/>
      <c r="O190" s="137"/>
      <c r="P190" s="138">
        <f>SUM(P191:P217)</f>
        <v>0</v>
      </c>
      <c r="Q190" s="137"/>
      <c r="R190" s="138">
        <f>SUM(R191:R217)</f>
        <v>1.1540120199999999</v>
      </c>
      <c r="S190" s="137"/>
      <c r="T190" s="139">
        <f>SUM(T191:T217)</f>
        <v>3.3487019999999998</v>
      </c>
      <c r="AR190" s="132" t="s">
        <v>8</v>
      </c>
      <c r="AT190" s="140" t="s">
        <v>76</v>
      </c>
      <c r="AU190" s="140" t="s">
        <v>8</v>
      </c>
      <c r="AY190" s="132" t="s">
        <v>172</v>
      </c>
      <c r="BK190" s="141">
        <f>SUM(BK191:BK217)</f>
        <v>0</v>
      </c>
    </row>
    <row r="191" spans="1:65" s="2" customFormat="1" ht="24.2" customHeight="1" x14ac:dyDescent="0.2">
      <c r="A191" s="32"/>
      <c r="B191" s="144"/>
      <c r="C191" s="145" t="s">
        <v>82</v>
      </c>
      <c r="D191" s="145" t="s">
        <v>174</v>
      </c>
      <c r="E191" s="146" t="s">
        <v>269</v>
      </c>
      <c r="F191" s="147" t="s">
        <v>270</v>
      </c>
      <c r="G191" s="148" t="s">
        <v>271</v>
      </c>
      <c r="H191" s="149">
        <v>6.15</v>
      </c>
      <c r="I191" s="150"/>
      <c r="J191" s="151">
        <f>ROUND(I191*H191,0)</f>
        <v>0</v>
      </c>
      <c r="K191" s="147" t="s">
        <v>178</v>
      </c>
      <c r="L191" s="33"/>
      <c r="M191" s="152" t="s">
        <v>1</v>
      </c>
      <c r="N191" s="153" t="s">
        <v>42</v>
      </c>
      <c r="O191" s="58"/>
      <c r="P191" s="154">
        <f>O191*H191</f>
        <v>0</v>
      </c>
      <c r="Q191" s="154">
        <v>0.12949959999999999</v>
      </c>
      <c r="R191" s="154">
        <f>Q191*H191</f>
        <v>0.79642254000000001</v>
      </c>
      <c r="S191" s="154">
        <v>0</v>
      </c>
      <c r="T191" s="155">
        <f>S191*H191</f>
        <v>0</v>
      </c>
      <c r="U191" s="32"/>
      <c r="V191" s="32"/>
      <c r="W191" s="32"/>
      <c r="X191" s="32"/>
      <c r="Y191" s="32"/>
      <c r="Z191" s="32"/>
      <c r="AA191" s="32"/>
      <c r="AB191" s="32"/>
      <c r="AC191" s="32"/>
      <c r="AD191" s="32"/>
      <c r="AE191" s="32"/>
      <c r="AR191" s="156" t="s">
        <v>179</v>
      </c>
      <c r="AT191" s="156" t="s">
        <v>174</v>
      </c>
      <c r="AU191" s="156" t="s">
        <v>86</v>
      </c>
      <c r="AY191" s="17" t="s">
        <v>172</v>
      </c>
      <c r="BE191" s="157">
        <f>IF(N191="základní",J191,0)</f>
        <v>0</v>
      </c>
      <c r="BF191" s="157">
        <f>IF(N191="snížená",J191,0)</f>
        <v>0</v>
      </c>
      <c r="BG191" s="157">
        <f>IF(N191="zákl. přenesená",J191,0)</f>
        <v>0</v>
      </c>
      <c r="BH191" s="157">
        <f>IF(N191="sníž. přenesená",J191,0)</f>
        <v>0</v>
      </c>
      <c r="BI191" s="157">
        <f>IF(N191="nulová",J191,0)</f>
        <v>0</v>
      </c>
      <c r="BJ191" s="17" t="s">
        <v>8</v>
      </c>
      <c r="BK191" s="157">
        <f>ROUND(I191*H191,0)</f>
        <v>0</v>
      </c>
      <c r="BL191" s="17" t="s">
        <v>179</v>
      </c>
      <c r="BM191" s="156" t="s">
        <v>272</v>
      </c>
    </row>
    <row r="192" spans="1:65" s="13" customFormat="1" ht="11.25" x14ac:dyDescent="0.2">
      <c r="B192" s="158"/>
      <c r="D192" s="159" t="s">
        <v>181</v>
      </c>
      <c r="E192" s="160" t="s">
        <v>1</v>
      </c>
      <c r="F192" s="161" t="s">
        <v>273</v>
      </c>
      <c r="H192" s="162">
        <v>6.15</v>
      </c>
      <c r="I192" s="163"/>
      <c r="L192" s="158"/>
      <c r="M192" s="164"/>
      <c r="N192" s="165"/>
      <c r="O192" s="165"/>
      <c r="P192" s="165"/>
      <c r="Q192" s="165"/>
      <c r="R192" s="165"/>
      <c r="S192" s="165"/>
      <c r="T192" s="166"/>
      <c r="AT192" s="160" t="s">
        <v>181</v>
      </c>
      <c r="AU192" s="160" t="s">
        <v>86</v>
      </c>
      <c r="AV192" s="13" t="s">
        <v>86</v>
      </c>
      <c r="AW192" s="13" t="s">
        <v>33</v>
      </c>
      <c r="AX192" s="13" t="s">
        <v>77</v>
      </c>
      <c r="AY192" s="160" t="s">
        <v>172</v>
      </c>
    </row>
    <row r="193" spans="1:65" s="14" customFormat="1" ht="11.25" x14ac:dyDescent="0.2">
      <c r="B193" s="167"/>
      <c r="D193" s="159" t="s">
        <v>181</v>
      </c>
      <c r="E193" s="168" t="s">
        <v>1</v>
      </c>
      <c r="F193" s="169" t="s">
        <v>183</v>
      </c>
      <c r="H193" s="170">
        <v>6.15</v>
      </c>
      <c r="I193" s="171"/>
      <c r="L193" s="167"/>
      <c r="M193" s="172"/>
      <c r="N193" s="173"/>
      <c r="O193" s="173"/>
      <c r="P193" s="173"/>
      <c r="Q193" s="173"/>
      <c r="R193" s="173"/>
      <c r="S193" s="173"/>
      <c r="T193" s="174"/>
      <c r="AT193" s="168" t="s">
        <v>181</v>
      </c>
      <c r="AU193" s="168" t="s">
        <v>86</v>
      </c>
      <c r="AV193" s="14" t="s">
        <v>184</v>
      </c>
      <c r="AW193" s="14" t="s">
        <v>33</v>
      </c>
      <c r="AX193" s="14" t="s">
        <v>8</v>
      </c>
      <c r="AY193" s="168" t="s">
        <v>172</v>
      </c>
    </row>
    <row r="194" spans="1:65" s="2" customFormat="1" ht="14.45" customHeight="1" x14ac:dyDescent="0.2">
      <c r="A194" s="32"/>
      <c r="B194" s="144"/>
      <c r="C194" s="175" t="s">
        <v>87</v>
      </c>
      <c r="D194" s="175" t="s">
        <v>210</v>
      </c>
      <c r="E194" s="176" t="s">
        <v>274</v>
      </c>
      <c r="F194" s="177" t="s">
        <v>275</v>
      </c>
      <c r="G194" s="178" t="s">
        <v>271</v>
      </c>
      <c r="H194" s="179">
        <v>6.15</v>
      </c>
      <c r="I194" s="180"/>
      <c r="J194" s="181">
        <f>ROUND(I194*H194,0)</f>
        <v>0</v>
      </c>
      <c r="K194" s="177" t="s">
        <v>1</v>
      </c>
      <c r="L194" s="182"/>
      <c r="M194" s="183" t="s">
        <v>1</v>
      </c>
      <c r="N194" s="184" t="s">
        <v>42</v>
      </c>
      <c r="O194" s="58"/>
      <c r="P194" s="154">
        <f>O194*H194</f>
        <v>0</v>
      </c>
      <c r="Q194" s="154">
        <v>5.5E-2</v>
      </c>
      <c r="R194" s="154">
        <f>Q194*H194</f>
        <v>0.33825</v>
      </c>
      <c r="S194" s="154">
        <v>0</v>
      </c>
      <c r="T194" s="155">
        <f>S194*H194</f>
        <v>0</v>
      </c>
      <c r="U194" s="32"/>
      <c r="V194" s="32"/>
      <c r="W194" s="32"/>
      <c r="X194" s="32"/>
      <c r="Y194" s="32"/>
      <c r="Z194" s="32"/>
      <c r="AA194" s="32"/>
      <c r="AB194" s="32"/>
      <c r="AC194" s="32"/>
      <c r="AD194" s="32"/>
      <c r="AE194" s="32"/>
      <c r="AR194" s="156" t="s">
        <v>213</v>
      </c>
      <c r="AT194" s="156" t="s">
        <v>210</v>
      </c>
      <c r="AU194" s="156" t="s">
        <v>86</v>
      </c>
      <c r="AY194" s="17" t="s">
        <v>172</v>
      </c>
      <c r="BE194" s="157">
        <f>IF(N194="základní",J194,0)</f>
        <v>0</v>
      </c>
      <c r="BF194" s="157">
        <f>IF(N194="snížená",J194,0)</f>
        <v>0</v>
      </c>
      <c r="BG194" s="157">
        <f>IF(N194="zákl. přenesená",J194,0)</f>
        <v>0</v>
      </c>
      <c r="BH194" s="157">
        <f>IF(N194="sníž. přenesená",J194,0)</f>
        <v>0</v>
      </c>
      <c r="BI194" s="157">
        <f>IF(N194="nulová",J194,0)</f>
        <v>0</v>
      </c>
      <c r="BJ194" s="17" t="s">
        <v>8</v>
      </c>
      <c r="BK194" s="157">
        <f>ROUND(I194*H194,0)</f>
        <v>0</v>
      </c>
      <c r="BL194" s="17" t="s">
        <v>179</v>
      </c>
      <c r="BM194" s="156" t="s">
        <v>276</v>
      </c>
    </row>
    <row r="195" spans="1:65" s="2" customFormat="1" ht="24.2" customHeight="1" x14ac:dyDescent="0.2">
      <c r="A195" s="32"/>
      <c r="B195" s="144"/>
      <c r="C195" s="145" t="s">
        <v>90</v>
      </c>
      <c r="D195" s="145" t="s">
        <v>174</v>
      </c>
      <c r="E195" s="146" t="s">
        <v>277</v>
      </c>
      <c r="F195" s="147" t="s">
        <v>278</v>
      </c>
      <c r="G195" s="148" t="s">
        <v>271</v>
      </c>
      <c r="H195" s="149">
        <v>15.5</v>
      </c>
      <c r="I195" s="150"/>
      <c r="J195" s="151">
        <f>ROUND(I195*H195,0)</f>
        <v>0</v>
      </c>
      <c r="K195" s="147" t="s">
        <v>1</v>
      </c>
      <c r="L195" s="33"/>
      <c r="M195" s="152" t="s">
        <v>1</v>
      </c>
      <c r="N195" s="153" t="s">
        <v>42</v>
      </c>
      <c r="O195" s="58"/>
      <c r="P195" s="154">
        <f>O195*H195</f>
        <v>0</v>
      </c>
      <c r="Q195" s="154">
        <v>3.0000000000000001E-5</v>
      </c>
      <c r="R195" s="154">
        <f>Q195*H195</f>
        <v>4.6500000000000003E-4</v>
      </c>
      <c r="S195" s="154">
        <v>0</v>
      </c>
      <c r="T195" s="155">
        <f>S195*H195</f>
        <v>0</v>
      </c>
      <c r="U195" s="32"/>
      <c r="V195" s="32"/>
      <c r="W195" s="32"/>
      <c r="X195" s="32"/>
      <c r="Y195" s="32"/>
      <c r="Z195" s="32"/>
      <c r="AA195" s="32"/>
      <c r="AB195" s="32"/>
      <c r="AC195" s="32"/>
      <c r="AD195" s="32"/>
      <c r="AE195" s="32"/>
      <c r="AR195" s="156" t="s">
        <v>179</v>
      </c>
      <c r="AT195" s="156" t="s">
        <v>174</v>
      </c>
      <c r="AU195" s="156" t="s">
        <v>86</v>
      </c>
      <c r="AY195" s="17" t="s">
        <v>172</v>
      </c>
      <c r="BE195" s="157">
        <f>IF(N195="základní",J195,0)</f>
        <v>0</v>
      </c>
      <c r="BF195" s="157">
        <f>IF(N195="snížená",J195,0)</f>
        <v>0</v>
      </c>
      <c r="BG195" s="157">
        <f>IF(N195="zákl. přenesená",J195,0)</f>
        <v>0</v>
      </c>
      <c r="BH195" s="157">
        <f>IF(N195="sníž. přenesená",J195,0)</f>
        <v>0</v>
      </c>
      <c r="BI195" s="157">
        <f>IF(N195="nulová",J195,0)</f>
        <v>0</v>
      </c>
      <c r="BJ195" s="17" t="s">
        <v>8</v>
      </c>
      <c r="BK195" s="157">
        <f>ROUND(I195*H195,0)</f>
        <v>0</v>
      </c>
      <c r="BL195" s="17" t="s">
        <v>179</v>
      </c>
      <c r="BM195" s="156" t="s">
        <v>279</v>
      </c>
    </row>
    <row r="196" spans="1:65" s="13" customFormat="1" ht="11.25" x14ac:dyDescent="0.2">
      <c r="B196" s="158"/>
      <c r="D196" s="159" t="s">
        <v>181</v>
      </c>
      <c r="E196" s="160" t="s">
        <v>1</v>
      </c>
      <c r="F196" s="161" t="s">
        <v>280</v>
      </c>
      <c r="H196" s="162">
        <v>15.5</v>
      </c>
      <c r="I196" s="163"/>
      <c r="L196" s="158"/>
      <c r="M196" s="164"/>
      <c r="N196" s="165"/>
      <c r="O196" s="165"/>
      <c r="P196" s="165"/>
      <c r="Q196" s="165"/>
      <c r="R196" s="165"/>
      <c r="S196" s="165"/>
      <c r="T196" s="166"/>
      <c r="AT196" s="160" t="s">
        <v>181</v>
      </c>
      <c r="AU196" s="160" t="s">
        <v>86</v>
      </c>
      <c r="AV196" s="13" t="s">
        <v>86</v>
      </c>
      <c r="AW196" s="13" t="s">
        <v>33</v>
      </c>
      <c r="AX196" s="13" t="s">
        <v>77</v>
      </c>
      <c r="AY196" s="160" t="s">
        <v>172</v>
      </c>
    </row>
    <row r="197" spans="1:65" s="14" customFormat="1" ht="11.25" x14ac:dyDescent="0.2">
      <c r="B197" s="167"/>
      <c r="D197" s="159" t="s">
        <v>181</v>
      </c>
      <c r="E197" s="168" t="s">
        <v>130</v>
      </c>
      <c r="F197" s="169" t="s">
        <v>183</v>
      </c>
      <c r="H197" s="170">
        <v>15.5</v>
      </c>
      <c r="I197" s="171"/>
      <c r="L197" s="167"/>
      <c r="M197" s="172"/>
      <c r="N197" s="173"/>
      <c r="O197" s="173"/>
      <c r="P197" s="173"/>
      <c r="Q197" s="173"/>
      <c r="R197" s="173"/>
      <c r="S197" s="173"/>
      <c r="T197" s="174"/>
      <c r="AT197" s="168" t="s">
        <v>181</v>
      </c>
      <c r="AU197" s="168" t="s">
        <v>86</v>
      </c>
      <c r="AV197" s="14" t="s">
        <v>184</v>
      </c>
      <c r="AW197" s="14" t="s">
        <v>33</v>
      </c>
      <c r="AX197" s="14" t="s">
        <v>8</v>
      </c>
      <c r="AY197" s="168" t="s">
        <v>172</v>
      </c>
    </row>
    <row r="198" spans="1:65" s="2" customFormat="1" ht="14.45" customHeight="1" x14ac:dyDescent="0.2">
      <c r="A198" s="32"/>
      <c r="B198" s="144"/>
      <c r="C198" s="175" t="s">
        <v>281</v>
      </c>
      <c r="D198" s="175" t="s">
        <v>210</v>
      </c>
      <c r="E198" s="176" t="s">
        <v>282</v>
      </c>
      <c r="F198" s="177" t="s">
        <v>283</v>
      </c>
      <c r="G198" s="178" t="s">
        <v>271</v>
      </c>
      <c r="H198" s="179">
        <v>16.274999999999999</v>
      </c>
      <c r="I198" s="180"/>
      <c r="J198" s="181">
        <f>ROUND(I198*H198,0)</f>
        <v>0</v>
      </c>
      <c r="K198" s="177" t="s">
        <v>1</v>
      </c>
      <c r="L198" s="182"/>
      <c r="M198" s="183" t="s">
        <v>1</v>
      </c>
      <c r="N198" s="184" t="s">
        <v>42</v>
      </c>
      <c r="O198" s="58"/>
      <c r="P198" s="154">
        <f>O198*H198</f>
        <v>0</v>
      </c>
      <c r="Q198" s="154">
        <v>8.1999999999999998E-4</v>
      </c>
      <c r="R198" s="154">
        <f>Q198*H198</f>
        <v>1.3345499999999998E-2</v>
      </c>
      <c r="S198" s="154">
        <v>0</v>
      </c>
      <c r="T198" s="155">
        <f>S198*H198</f>
        <v>0</v>
      </c>
      <c r="U198" s="32"/>
      <c r="V198" s="32"/>
      <c r="W198" s="32"/>
      <c r="X198" s="32"/>
      <c r="Y198" s="32"/>
      <c r="Z198" s="32"/>
      <c r="AA198" s="32"/>
      <c r="AB198" s="32"/>
      <c r="AC198" s="32"/>
      <c r="AD198" s="32"/>
      <c r="AE198" s="32"/>
      <c r="AR198" s="156" t="s">
        <v>213</v>
      </c>
      <c r="AT198" s="156" t="s">
        <v>210</v>
      </c>
      <c r="AU198" s="156" t="s">
        <v>86</v>
      </c>
      <c r="AY198" s="17" t="s">
        <v>172</v>
      </c>
      <c r="BE198" s="157">
        <f>IF(N198="základní",J198,0)</f>
        <v>0</v>
      </c>
      <c r="BF198" s="157">
        <f>IF(N198="snížená",J198,0)</f>
        <v>0</v>
      </c>
      <c r="BG198" s="157">
        <f>IF(N198="zákl. přenesená",J198,0)</f>
        <v>0</v>
      </c>
      <c r="BH198" s="157">
        <f>IF(N198="sníž. přenesená",J198,0)</f>
        <v>0</v>
      </c>
      <c r="BI198" s="157">
        <f>IF(N198="nulová",J198,0)</f>
        <v>0</v>
      </c>
      <c r="BJ198" s="17" t="s">
        <v>8</v>
      </c>
      <c r="BK198" s="157">
        <f>ROUND(I198*H198,0)</f>
        <v>0</v>
      </c>
      <c r="BL198" s="17" t="s">
        <v>179</v>
      </c>
      <c r="BM198" s="156" t="s">
        <v>284</v>
      </c>
    </row>
    <row r="199" spans="1:65" s="13" customFormat="1" ht="11.25" x14ac:dyDescent="0.2">
      <c r="B199" s="158"/>
      <c r="D199" s="159" t="s">
        <v>181</v>
      </c>
      <c r="E199" s="160" t="s">
        <v>1</v>
      </c>
      <c r="F199" s="161" t="s">
        <v>285</v>
      </c>
      <c r="H199" s="162">
        <v>16.274999999999999</v>
      </c>
      <c r="I199" s="163"/>
      <c r="L199" s="158"/>
      <c r="M199" s="164"/>
      <c r="N199" s="165"/>
      <c r="O199" s="165"/>
      <c r="P199" s="165"/>
      <c r="Q199" s="165"/>
      <c r="R199" s="165"/>
      <c r="S199" s="165"/>
      <c r="T199" s="166"/>
      <c r="AT199" s="160" t="s">
        <v>181</v>
      </c>
      <c r="AU199" s="160" t="s">
        <v>86</v>
      </c>
      <c r="AV199" s="13" t="s">
        <v>86</v>
      </c>
      <c r="AW199" s="13" t="s">
        <v>33</v>
      </c>
      <c r="AX199" s="13" t="s">
        <v>8</v>
      </c>
      <c r="AY199" s="160" t="s">
        <v>172</v>
      </c>
    </row>
    <row r="200" spans="1:65" s="2" customFormat="1" ht="24.2" customHeight="1" x14ac:dyDescent="0.2">
      <c r="A200" s="32"/>
      <c r="B200" s="144"/>
      <c r="C200" s="145" t="s">
        <v>286</v>
      </c>
      <c r="D200" s="145" t="s">
        <v>174</v>
      </c>
      <c r="E200" s="146" t="s">
        <v>287</v>
      </c>
      <c r="F200" s="147" t="s">
        <v>288</v>
      </c>
      <c r="G200" s="148" t="s">
        <v>187</v>
      </c>
      <c r="H200" s="149">
        <v>4.7699999999999996</v>
      </c>
      <c r="I200" s="150"/>
      <c r="J200" s="151">
        <f>ROUND(I200*H200,0)</f>
        <v>0</v>
      </c>
      <c r="K200" s="147" t="s">
        <v>178</v>
      </c>
      <c r="L200" s="33"/>
      <c r="M200" s="152" t="s">
        <v>1</v>
      </c>
      <c r="N200" s="153" t="s">
        <v>42</v>
      </c>
      <c r="O200" s="58"/>
      <c r="P200" s="154">
        <f>O200*H200</f>
        <v>0</v>
      </c>
      <c r="Q200" s="154">
        <v>1.2999999999999999E-4</v>
      </c>
      <c r="R200" s="154">
        <f>Q200*H200</f>
        <v>6.2009999999999984E-4</v>
      </c>
      <c r="S200" s="154">
        <v>0</v>
      </c>
      <c r="T200" s="155">
        <f>S200*H200</f>
        <v>0</v>
      </c>
      <c r="U200" s="32"/>
      <c r="V200" s="32"/>
      <c r="W200" s="32"/>
      <c r="X200" s="32"/>
      <c r="Y200" s="32"/>
      <c r="Z200" s="32"/>
      <c r="AA200" s="32"/>
      <c r="AB200" s="32"/>
      <c r="AC200" s="32"/>
      <c r="AD200" s="32"/>
      <c r="AE200" s="32"/>
      <c r="AR200" s="156" t="s">
        <v>179</v>
      </c>
      <c r="AT200" s="156" t="s">
        <v>174</v>
      </c>
      <c r="AU200" s="156" t="s">
        <v>86</v>
      </c>
      <c r="AY200" s="17" t="s">
        <v>172</v>
      </c>
      <c r="BE200" s="157">
        <f>IF(N200="základní",J200,0)</f>
        <v>0</v>
      </c>
      <c r="BF200" s="157">
        <f>IF(N200="snížená",J200,0)</f>
        <v>0</v>
      </c>
      <c r="BG200" s="157">
        <f>IF(N200="zákl. přenesená",J200,0)</f>
        <v>0</v>
      </c>
      <c r="BH200" s="157">
        <f>IF(N200="sníž. přenesená",J200,0)</f>
        <v>0</v>
      </c>
      <c r="BI200" s="157">
        <f>IF(N200="nulová",J200,0)</f>
        <v>0</v>
      </c>
      <c r="BJ200" s="17" t="s">
        <v>8</v>
      </c>
      <c r="BK200" s="157">
        <f>ROUND(I200*H200,0)</f>
        <v>0</v>
      </c>
      <c r="BL200" s="17" t="s">
        <v>179</v>
      </c>
      <c r="BM200" s="156" t="s">
        <v>289</v>
      </c>
    </row>
    <row r="201" spans="1:65" s="13" customFormat="1" ht="11.25" x14ac:dyDescent="0.2">
      <c r="B201" s="158"/>
      <c r="D201" s="159" t="s">
        <v>181</v>
      </c>
      <c r="E201" s="160" t="s">
        <v>1</v>
      </c>
      <c r="F201" s="161" t="s">
        <v>103</v>
      </c>
      <c r="H201" s="162">
        <v>4.7699999999999996</v>
      </c>
      <c r="I201" s="163"/>
      <c r="L201" s="158"/>
      <c r="M201" s="164"/>
      <c r="N201" s="165"/>
      <c r="O201" s="165"/>
      <c r="P201" s="165"/>
      <c r="Q201" s="165"/>
      <c r="R201" s="165"/>
      <c r="S201" s="165"/>
      <c r="T201" s="166"/>
      <c r="AT201" s="160" t="s">
        <v>181</v>
      </c>
      <c r="AU201" s="160" t="s">
        <v>86</v>
      </c>
      <c r="AV201" s="13" t="s">
        <v>86</v>
      </c>
      <c r="AW201" s="13" t="s">
        <v>33</v>
      </c>
      <c r="AX201" s="13" t="s">
        <v>8</v>
      </c>
      <c r="AY201" s="160" t="s">
        <v>172</v>
      </c>
    </row>
    <row r="202" spans="1:65" s="2" customFormat="1" ht="24.2" customHeight="1" x14ac:dyDescent="0.2">
      <c r="A202" s="32"/>
      <c r="B202" s="144"/>
      <c r="C202" s="145" t="s">
        <v>7</v>
      </c>
      <c r="D202" s="145" t="s">
        <v>174</v>
      </c>
      <c r="E202" s="146" t="s">
        <v>290</v>
      </c>
      <c r="F202" s="147" t="s">
        <v>291</v>
      </c>
      <c r="G202" s="148" t="s">
        <v>187</v>
      </c>
      <c r="H202" s="149">
        <v>21.6</v>
      </c>
      <c r="I202" s="150"/>
      <c r="J202" s="151">
        <f>ROUND(I202*H202,0)</f>
        <v>0</v>
      </c>
      <c r="K202" s="147" t="s">
        <v>178</v>
      </c>
      <c r="L202" s="33"/>
      <c r="M202" s="152" t="s">
        <v>1</v>
      </c>
      <c r="N202" s="153" t="s">
        <v>42</v>
      </c>
      <c r="O202" s="58"/>
      <c r="P202" s="154">
        <f>O202*H202</f>
        <v>0</v>
      </c>
      <c r="Q202" s="154">
        <v>2.1000000000000001E-4</v>
      </c>
      <c r="R202" s="154">
        <f>Q202*H202</f>
        <v>4.5360000000000001E-3</v>
      </c>
      <c r="S202" s="154">
        <v>0</v>
      </c>
      <c r="T202" s="155">
        <f>S202*H202</f>
        <v>0</v>
      </c>
      <c r="U202" s="32"/>
      <c r="V202" s="32"/>
      <c r="W202" s="32"/>
      <c r="X202" s="32"/>
      <c r="Y202" s="32"/>
      <c r="Z202" s="32"/>
      <c r="AA202" s="32"/>
      <c r="AB202" s="32"/>
      <c r="AC202" s="32"/>
      <c r="AD202" s="32"/>
      <c r="AE202" s="32"/>
      <c r="AR202" s="156" t="s">
        <v>179</v>
      </c>
      <c r="AT202" s="156" t="s">
        <v>174</v>
      </c>
      <c r="AU202" s="156" t="s">
        <v>86</v>
      </c>
      <c r="AY202" s="17" t="s">
        <v>172</v>
      </c>
      <c r="BE202" s="157">
        <f>IF(N202="základní",J202,0)</f>
        <v>0</v>
      </c>
      <c r="BF202" s="157">
        <f>IF(N202="snížená",J202,0)</f>
        <v>0</v>
      </c>
      <c r="BG202" s="157">
        <f>IF(N202="zákl. přenesená",J202,0)</f>
        <v>0</v>
      </c>
      <c r="BH202" s="157">
        <f>IF(N202="sníž. přenesená",J202,0)</f>
        <v>0</v>
      </c>
      <c r="BI202" s="157">
        <f>IF(N202="nulová",J202,0)</f>
        <v>0</v>
      </c>
      <c r="BJ202" s="17" t="s">
        <v>8</v>
      </c>
      <c r="BK202" s="157">
        <f>ROUND(I202*H202,0)</f>
        <v>0</v>
      </c>
      <c r="BL202" s="17" t="s">
        <v>179</v>
      </c>
      <c r="BM202" s="156" t="s">
        <v>292</v>
      </c>
    </row>
    <row r="203" spans="1:65" s="13" customFormat="1" ht="11.25" x14ac:dyDescent="0.2">
      <c r="B203" s="158"/>
      <c r="D203" s="159" t="s">
        <v>181</v>
      </c>
      <c r="E203" s="160" t="s">
        <v>1</v>
      </c>
      <c r="F203" s="161" t="s">
        <v>293</v>
      </c>
      <c r="H203" s="162">
        <v>21.6</v>
      </c>
      <c r="I203" s="163"/>
      <c r="L203" s="158"/>
      <c r="M203" s="164"/>
      <c r="N203" s="165"/>
      <c r="O203" s="165"/>
      <c r="P203" s="165"/>
      <c r="Q203" s="165"/>
      <c r="R203" s="165"/>
      <c r="S203" s="165"/>
      <c r="T203" s="166"/>
      <c r="AT203" s="160" t="s">
        <v>181</v>
      </c>
      <c r="AU203" s="160" t="s">
        <v>86</v>
      </c>
      <c r="AV203" s="13" t="s">
        <v>86</v>
      </c>
      <c r="AW203" s="13" t="s">
        <v>33</v>
      </c>
      <c r="AX203" s="13" t="s">
        <v>8</v>
      </c>
      <c r="AY203" s="160" t="s">
        <v>172</v>
      </c>
    </row>
    <row r="204" spans="1:65" s="2" customFormat="1" ht="24.2" customHeight="1" x14ac:dyDescent="0.2">
      <c r="A204" s="32"/>
      <c r="B204" s="144"/>
      <c r="C204" s="145" t="s">
        <v>294</v>
      </c>
      <c r="D204" s="145" t="s">
        <v>174</v>
      </c>
      <c r="E204" s="146" t="s">
        <v>295</v>
      </c>
      <c r="F204" s="147" t="s">
        <v>296</v>
      </c>
      <c r="G204" s="148" t="s">
        <v>187</v>
      </c>
      <c r="H204" s="149">
        <v>9.44</v>
      </c>
      <c r="I204" s="150"/>
      <c r="J204" s="151">
        <f>ROUND(I204*H204,0)</f>
        <v>0</v>
      </c>
      <c r="K204" s="147" t="s">
        <v>178</v>
      </c>
      <c r="L204" s="33"/>
      <c r="M204" s="152" t="s">
        <v>1</v>
      </c>
      <c r="N204" s="153" t="s">
        <v>42</v>
      </c>
      <c r="O204" s="58"/>
      <c r="P204" s="154">
        <f>O204*H204</f>
        <v>0</v>
      </c>
      <c r="Q204" s="154">
        <v>3.9499999999999998E-5</v>
      </c>
      <c r="R204" s="154">
        <f>Q204*H204</f>
        <v>3.7287999999999997E-4</v>
      </c>
      <c r="S204" s="154">
        <v>0</v>
      </c>
      <c r="T204" s="155">
        <f>S204*H204</f>
        <v>0</v>
      </c>
      <c r="U204" s="32"/>
      <c r="V204" s="32"/>
      <c r="W204" s="32"/>
      <c r="X204" s="32"/>
      <c r="Y204" s="32"/>
      <c r="Z204" s="32"/>
      <c r="AA204" s="32"/>
      <c r="AB204" s="32"/>
      <c r="AC204" s="32"/>
      <c r="AD204" s="32"/>
      <c r="AE204" s="32"/>
      <c r="AR204" s="156" t="s">
        <v>179</v>
      </c>
      <c r="AT204" s="156" t="s">
        <v>174</v>
      </c>
      <c r="AU204" s="156" t="s">
        <v>86</v>
      </c>
      <c r="AY204" s="17" t="s">
        <v>172</v>
      </c>
      <c r="BE204" s="157">
        <f>IF(N204="základní",J204,0)</f>
        <v>0</v>
      </c>
      <c r="BF204" s="157">
        <f>IF(N204="snížená",J204,0)</f>
        <v>0</v>
      </c>
      <c r="BG204" s="157">
        <f>IF(N204="zákl. přenesená",J204,0)</f>
        <v>0</v>
      </c>
      <c r="BH204" s="157">
        <f>IF(N204="sníž. přenesená",J204,0)</f>
        <v>0</v>
      </c>
      <c r="BI204" s="157">
        <f>IF(N204="nulová",J204,0)</f>
        <v>0</v>
      </c>
      <c r="BJ204" s="17" t="s">
        <v>8</v>
      </c>
      <c r="BK204" s="157">
        <f>ROUND(I204*H204,0)</f>
        <v>0</v>
      </c>
      <c r="BL204" s="17" t="s">
        <v>179</v>
      </c>
      <c r="BM204" s="156" t="s">
        <v>297</v>
      </c>
    </row>
    <row r="205" spans="1:65" s="13" customFormat="1" ht="11.25" x14ac:dyDescent="0.2">
      <c r="B205" s="158"/>
      <c r="D205" s="159" t="s">
        <v>181</v>
      </c>
      <c r="E205" s="160" t="s">
        <v>1</v>
      </c>
      <c r="F205" s="161" t="s">
        <v>298</v>
      </c>
      <c r="H205" s="162">
        <v>9.44</v>
      </c>
      <c r="I205" s="163"/>
      <c r="L205" s="158"/>
      <c r="M205" s="164"/>
      <c r="N205" s="165"/>
      <c r="O205" s="165"/>
      <c r="P205" s="165"/>
      <c r="Q205" s="165"/>
      <c r="R205" s="165"/>
      <c r="S205" s="165"/>
      <c r="T205" s="166"/>
      <c r="AT205" s="160" t="s">
        <v>181</v>
      </c>
      <c r="AU205" s="160" t="s">
        <v>86</v>
      </c>
      <c r="AV205" s="13" t="s">
        <v>86</v>
      </c>
      <c r="AW205" s="13" t="s">
        <v>33</v>
      </c>
      <c r="AX205" s="13" t="s">
        <v>8</v>
      </c>
      <c r="AY205" s="160" t="s">
        <v>172</v>
      </c>
    </row>
    <row r="206" spans="1:65" s="2" customFormat="1" ht="24.2" customHeight="1" x14ac:dyDescent="0.2">
      <c r="A206" s="32"/>
      <c r="B206" s="144"/>
      <c r="C206" s="145" t="s">
        <v>299</v>
      </c>
      <c r="D206" s="145" t="s">
        <v>174</v>
      </c>
      <c r="E206" s="146" t="s">
        <v>300</v>
      </c>
      <c r="F206" s="147" t="s">
        <v>301</v>
      </c>
      <c r="G206" s="148" t="s">
        <v>187</v>
      </c>
      <c r="H206" s="149">
        <v>21.800999999999998</v>
      </c>
      <c r="I206" s="150"/>
      <c r="J206" s="151">
        <f>ROUND(I206*H206,0)</f>
        <v>0</v>
      </c>
      <c r="K206" s="147" t="s">
        <v>178</v>
      </c>
      <c r="L206" s="33"/>
      <c r="M206" s="152" t="s">
        <v>1</v>
      </c>
      <c r="N206" s="153" t="s">
        <v>42</v>
      </c>
      <c r="O206" s="58"/>
      <c r="P206" s="154">
        <f>O206*H206</f>
        <v>0</v>
      </c>
      <c r="Q206" s="154">
        <v>0</v>
      </c>
      <c r="R206" s="154">
        <f>Q206*H206</f>
        <v>0</v>
      </c>
      <c r="S206" s="154">
        <v>4.5999999999999999E-2</v>
      </c>
      <c r="T206" s="155">
        <f>S206*H206</f>
        <v>1.0028459999999999</v>
      </c>
      <c r="U206" s="32"/>
      <c r="V206" s="32"/>
      <c r="W206" s="32"/>
      <c r="X206" s="32"/>
      <c r="Y206" s="32"/>
      <c r="Z206" s="32"/>
      <c r="AA206" s="32"/>
      <c r="AB206" s="32"/>
      <c r="AC206" s="32"/>
      <c r="AD206" s="32"/>
      <c r="AE206" s="32"/>
      <c r="AR206" s="156" t="s">
        <v>179</v>
      </c>
      <c r="AT206" s="156" t="s">
        <v>174</v>
      </c>
      <c r="AU206" s="156" t="s">
        <v>86</v>
      </c>
      <c r="AY206" s="17" t="s">
        <v>172</v>
      </c>
      <c r="BE206" s="157">
        <f>IF(N206="základní",J206,0)</f>
        <v>0</v>
      </c>
      <c r="BF206" s="157">
        <f>IF(N206="snížená",J206,0)</f>
        <v>0</v>
      </c>
      <c r="BG206" s="157">
        <f>IF(N206="zákl. přenesená",J206,0)</f>
        <v>0</v>
      </c>
      <c r="BH206" s="157">
        <f>IF(N206="sníž. přenesená",J206,0)</f>
        <v>0</v>
      </c>
      <c r="BI206" s="157">
        <f>IF(N206="nulová",J206,0)</f>
        <v>0</v>
      </c>
      <c r="BJ206" s="17" t="s">
        <v>8</v>
      </c>
      <c r="BK206" s="157">
        <f>ROUND(I206*H206,0)</f>
        <v>0</v>
      </c>
      <c r="BL206" s="17" t="s">
        <v>179</v>
      </c>
      <c r="BM206" s="156" t="s">
        <v>302</v>
      </c>
    </row>
    <row r="207" spans="1:65" s="13" customFormat="1" ht="11.25" x14ac:dyDescent="0.2">
      <c r="B207" s="158"/>
      <c r="D207" s="159" t="s">
        <v>181</v>
      </c>
      <c r="E207" s="160" t="s">
        <v>1</v>
      </c>
      <c r="F207" s="161" t="s">
        <v>220</v>
      </c>
      <c r="H207" s="162">
        <v>24.530999999999999</v>
      </c>
      <c r="I207" s="163"/>
      <c r="L207" s="158"/>
      <c r="M207" s="164"/>
      <c r="N207" s="165"/>
      <c r="O207" s="165"/>
      <c r="P207" s="165"/>
      <c r="Q207" s="165"/>
      <c r="R207" s="165"/>
      <c r="S207" s="165"/>
      <c r="T207" s="166"/>
      <c r="AT207" s="160" t="s">
        <v>181</v>
      </c>
      <c r="AU207" s="160" t="s">
        <v>86</v>
      </c>
      <c r="AV207" s="13" t="s">
        <v>86</v>
      </c>
      <c r="AW207" s="13" t="s">
        <v>33</v>
      </c>
      <c r="AX207" s="13" t="s">
        <v>77</v>
      </c>
      <c r="AY207" s="160" t="s">
        <v>172</v>
      </c>
    </row>
    <row r="208" spans="1:65" s="13" customFormat="1" ht="11.25" x14ac:dyDescent="0.2">
      <c r="B208" s="158"/>
      <c r="D208" s="159" t="s">
        <v>181</v>
      </c>
      <c r="E208" s="160" t="s">
        <v>1</v>
      </c>
      <c r="F208" s="161" t="s">
        <v>221</v>
      </c>
      <c r="H208" s="162">
        <v>-2.73</v>
      </c>
      <c r="I208" s="163"/>
      <c r="L208" s="158"/>
      <c r="M208" s="164"/>
      <c r="N208" s="165"/>
      <c r="O208" s="165"/>
      <c r="P208" s="165"/>
      <c r="Q208" s="165"/>
      <c r="R208" s="165"/>
      <c r="S208" s="165"/>
      <c r="T208" s="166"/>
      <c r="AT208" s="160" t="s">
        <v>181</v>
      </c>
      <c r="AU208" s="160" t="s">
        <v>86</v>
      </c>
      <c r="AV208" s="13" t="s">
        <v>86</v>
      </c>
      <c r="AW208" s="13" t="s">
        <v>33</v>
      </c>
      <c r="AX208" s="13" t="s">
        <v>77</v>
      </c>
      <c r="AY208" s="160" t="s">
        <v>172</v>
      </c>
    </row>
    <row r="209" spans="1:65" s="14" customFormat="1" ht="11.25" x14ac:dyDescent="0.2">
      <c r="B209" s="167"/>
      <c r="D209" s="159" t="s">
        <v>181</v>
      </c>
      <c r="E209" s="168" t="s">
        <v>99</v>
      </c>
      <c r="F209" s="169" t="s">
        <v>303</v>
      </c>
      <c r="H209" s="170">
        <v>21.800999999999998</v>
      </c>
      <c r="I209" s="171"/>
      <c r="L209" s="167"/>
      <c r="M209" s="172"/>
      <c r="N209" s="173"/>
      <c r="O209" s="173"/>
      <c r="P209" s="173"/>
      <c r="Q209" s="173"/>
      <c r="R209" s="173"/>
      <c r="S209" s="173"/>
      <c r="T209" s="174"/>
      <c r="AT209" s="168" t="s">
        <v>181</v>
      </c>
      <c r="AU209" s="168" t="s">
        <v>86</v>
      </c>
      <c r="AV209" s="14" t="s">
        <v>184</v>
      </c>
      <c r="AW209" s="14" t="s">
        <v>33</v>
      </c>
      <c r="AX209" s="14" t="s">
        <v>8</v>
      </c>
      <c r="AY209" s="168" t="s">
        <v>172</v>
      </c>
    </row>
    <row r="210" spans="1:65" s="2" customFormat="1" ht="37.9" customHeight="1" x14ac:dyDescent="0.2">
      <c r="A210" s="32"/>
      <c r="B210" s="144"/>
      <c r="C210" s="145" t="s">
        <v>304</v>
      </c>
      <c r="D210" s="145" t="s">
        <v>174</v>
      </c>
      <c r="E210" s="146" t="s">
        <v>305</v>
      </c>
      <c r="F210" s="147" t="s">
        <v>306</v>
      </c>
      <c r="G210" s="148" t="s">
        <v>187</v>
      </c>
      <c r="H210" s="149">
        <v>27.954000000000001</v>
      </c>
      <c r="I210" s="150"/>
      <c r="J210" s="151">
        <f>ROUND(I210*H210,0)</f>
        <v>0</v>
      </c>
      <c r="K210" s="147" t="s">
        <v>178</v>
      </c>
      <c r="L210" s="33"/>
      <c r="M210" s="152" t="s">
        <v>1</v>
      </c>
      <c r="N210" s="153" t="s">
        <v>42</v>
      </c>
      <c r="O210" s="58"/>
      <c r="P210" s="154">
        <f>O210*H210</f>
        <v>0</v>
      </c>
      <c r="Q210" s="154">
        <v>0</v>
      </c>
      <c r="R210" s="154">
        <f>Q210*H210</f>
        <v>0</v>
      </c>
      <c r="S210" s="154">
        <v>5.8999999999999997E-2</v>
      </c>
      <c r="T210" s="155">
        <f>S210*H210</f>
        <v>1.649286</v>
      </c>
      <c r="U210" s="32"/>
      <c r="V210" s="32"/>
      <c r="W210" s="32"/>
      <c r="X210" s="32"/>
      <c r="Y210" s="32"/>
      <c r="Z210" s="32"/>
      <c r="AA210" s="32"/>
      <c r="AB210" s="32"/>
      <c r="AC210" s="32"/>
      <c r="AD210" s="32"/>
      <c r="AE210" s="32"/>
      <c r="AR210" s="156" t="s">
        <v>179</v>
      </c>
      <c r="AT210" s="156" t="s">
        <v>174</v>
      </c>
      <c r="AU210" s="156" t="s">
        <v>86</v>
      </c>
      <c r="AY210" s="17" t="s">
        <v>172</v>
      </c>
      <c r="BE210" s="157">
        <f>IF(N210="základní",J210,0)</f>
        <v>0</v>
      </c>
      <c r="BF210" s="157">
        <f>IF(N210="snížená",J210,0)</f>
        <v>0</v>
      </c>
      <c r="BG210" s="157">
        <f>IF(N210="zákl. přenesená",J210,0)</f>
        <v>0</v>
      </c>
      <c r="BH210" s="157">
        <f>IF(N210="sníž. přenesená",J210,0)</f>
        <v>0</v>
      </c>
      <c r="BI210" s="157">
        <f>IF(N210="nulová",J210,0)</f>
        <v>0</v>
      </c>
      <c r="BJ210" s="17" t="s">
        <v>8</v>
      </c>
      <c r="BK210" s="157">
        <f>ROUND(I210*H210,0)</f>
        <v>0</v>
      </c>
      <c r="BL210" s="17" t="s">
        <v>179</v>
      </c>
      <c r="BM210" s="156" t="s">
        <v>307</v>
      </c>
    </row>
    <row r="211" spans="1:65" s="13" customFormat="1" ht="11.25" x14ac:dyDescent="0.2">
      <c r="B211" s="158"/>
      <c r="D211" s="159" t="s">
        <v>181</v>
      </c>
      <c r="E211" s="160" t="s">
        <v>1</v>
      </c>
      <c r="F211" s="161" t="s">
        <v>235</v>
      </c>
      <c r="H211" s="162">
        <v>30.294</v>
      </c>
      <c r="I211" s="163"/>
      <c r="L211" s="158"/>
      <c r="M211" s="164"/>
      <c r="N211" s="165"/>
      <c r="O211" s="165"/>
      <c r="P211" s="165"/>
      <c r="Q211" s="165"/>
      <c r="R211" s="165"/>
      <c r="S211" s="165"/>
      <c r="T211" s="166"/>
      <c r="AT211" s="160" t="s">
        <v>181</v>
      </c>
      <c r="AU211" s="160" t="s">
        <v>86</v>
      </c>
      <c r="AV211" s="13" t="s">
        <v>86</v>
      </c>
      <c r="AW211" s="13" t="s">
        <v>33</v>
      </c>
      <c r="AX211" s="13" t="s">
        <v>77</v>
      </c>
      <c r="AY211" s="160" t="s">
        <v>172</v>
      </c>
    </row>
    <row r="212" spans="1:65" s="13" customFormat="1" ht="11.25" x14ac:dyDescent="0.2">
      <c r="B212" s="158"/>
      <c r="D212" s="159" t="s">
        <v>181</v>
      </c>
      <c r="E212" s="160" t="s">
        <v>1</v>
      </c>
      <c r="F212" s="161" t="s">
        <v>236</v>
      </c>
      <c r="H212" s="162">
        <v>-2.34</v>
      </c>
      <c r="I212" s="163"/>
      <c r="L212" s="158"/>
      <c r="M212" s="164"/>
      <c r="N212" s="165"/>
      <c r="O212" s="165"/>
      <c r="P212" s="165"/>
      <c r="Q212" s="165"/>
      <c r="R212" s="165"/>
      <c r="S212" s="165"/>
      <c r="T212" s="166"/>
      <c r="AT212" s="160" t="s">
        <v>181</v>
      </c>
      <c r="AU212" s="160" t="s">
        <v>86</v>
      </c>
      <c r="AV212" s="13" t="s">
        <v>86</v>
      </c>
      <c r="AW212" s="13" t="s">
        <v>33</v>
      </c>
      <c r="AX212" s="13" t="s">
        <v>77</v>
      </c>
      <c r="AY212" s="160" t="s">
        <v>172</v>
      </c>
    </row>
    <row r="213" spans="1:65" s="14" customFormat="1" ht="11.25" x14ac:dyDescent="0.2">
      <c r="B213" s="167"/>
      <c r="D213" s="159" t="s">
        <v>181</v>
      </c>
      <c r="E213" s="168" t="s">
        <v>108</v>
      </c>
      <c r="F213" s="169" t="s">
        <v>308</v>
      </c>
      <c r="H213" s="170">
        <v>27.954000000000001</v>
      </c>
      <c r="I213" s="171"/>
      <c r="L213" s="167"/>
      <c r="M213" s="172"/>
      <c r="N213" s="173"/>
      <c r="O213" s="173"/>
      <c r="P213" s="173"/>
      <c r="Q213" s="173"/>
      <c r="R213" s="173"/>
      <c r="S213" s="173"/>
      <c r="T213" s="174"/>
      <c r="AT213" s="168" t="s">
        <v>181</v>
      </c>
      <c r="AU213" s="168" t="s">
        <v>86</v>
      </c>
      <c r="AV213" s="14" t="s">
        <v>184</v>
      </c>
      <c r="AW213" s="14" t="s">
        <v>33</v>
      </c>
      <c r="AX213" s="14" t="s">
        <v>8</v>
      </c>
      <c r="AY213" s="168" t="s">
        <v>172</v>
      </c>
    </row>
    <row r="214" spans="1:65" s="2" customFormat="1" ht="14.45" customHeight="1" x14ac:dyDescent="0.2">
      <c r="A214" s="32"/>
      <c r="B214" s="144"/>
      <c r="C214" s="145" t="s">
        <v>93</v>
      </c>
      <c r="D214" s="145" t="s">
        <v>174</v>
      </c>
      <c r="E214" s="146" t="s">
        <v>309</v>
      </c>
      <c r="F214" s="147" t="s">
        <v>310</v>
      </c>
      <c r="G214" s="148" t="s">
        <v>187</v>
      </c>
      <c r="H214" s="149">
        <v>49.755000000000003</v>
      </c>
      <c r="I214" s="150"/>
      <c r="J214" s="151">
        <f>ROUND(I214*H214,0)</f>
        <v>0</v>
      </c>
      <c r="K214" s="147" t="s">
        <v>178</v>
      </c>
      <c r="L214" s="33"/>
      <c r="M214" s="152" t="s">
        <v>1</v>
      </c>
      <c r="N214" s="153" t="s">
        <v>42</v>
      </c>
      <c r="O214" s="58"/>
      <c r="P214" s="154">
        <f>O214*H214</f>
        <v>0</v>
      </c>
      <c r="Q214" s="154">
        <v>0</v>
      </c>
      <c r="R214" s="154">
        <f>Q214*H214</f>
        <v>0</v>
      </c>
      <c r="S214" s="154">
        <v>1.4E-2</v>
      </c>
      <c r="T214" s="155">
        <f>S214*H214</f>
        <v>0.69657000000000002</v>
      </c>
      <c r="U214" s="32"/>
      <c r="V214" s="32"/>
      <c r="W214" s="32"/>
      <c r="X214" s="32"/>
      <c r="Y214" s="32"/>
      <c r="Z214" s="32"/>
      <c r="AA214" s="32"/>
      <c r="AB214" s="32"/>
      <c r="AC214" s="32"/>
      <c r="AD214" s="32"/>
      <c r="AE214" s="32"/>
      <c r="AR214" s="156" t="s">
        <v>179</v>
      </c>
      <c r="AT214" s="156" t="s">
        <v>174</v>
      </c>
      <c r="AU214" s="156" t="s">
        <v>86</v>
      </c>
      <c r="AY214" s="17" t="s">
        <v>172</v>
      </c>
      <c r="BE214" s="157">
        <f>IF(N214="základní",J214,0)</f>
        <v>0</v>
      </c>
      <c r="BF214" s="157">
        <f>IF(N214="snížená",J214,0)</f>
        <v>0</v>
      </c>
      <c r="BG214" s="157">
        <f>IF(N214="zákl. přenesená",J214,0)</f>
        <v>0</v>
      </c>
      <c r="BH214" s="157">
        <f>IF(N214="sníž. přenesená",J214,0)</f>
        <v>0</v>
      </c>
      <c r="BI214" s="157">
        <f>IF(N214="nulová",J214,0)</f>
        <v>0</v>
      </c>
      <c r="BJ214" s="17" t="s">
        <v>8</v>
      </c>
      <c r="BK214" s="157">
        <f>ROUND(I214*H214,0)</f>
        <v>0</v>
      </c>
      <c r="BL214" s="17" t="s">
        <v>179</v>
      </c>
      <c r="BM214" s="156" t="s">
        <v>311</v>
      </c>
    </row>
    <row r="215" spans="1:65" s="13" customFormat="1" ht="11.25" x14ac:dyDescent="0.2">
      <c r="B215" s="158"/>
      <c r="D215" s="159" t="s">
        <v>181</v>
      </c>
      <c r="E215" s="160" t="s">
        <v>1</v>
      </c>
      <c r="F215" s="161" t="s">
        <v>108</v>
      </c>
      <c r="H215" s="162">
        <v>27.954000000000001</v>
      </c>
      <c r="I215" s="163"/>
      <c r="L215" s="158"/>
      <c r="M215" s="164"/>
      <c r="N215" s="165"/>
      <c r="O215" s="165"/>
      <c r="P215" s="165"/>
      <c r="Q215" s="165"/>
      <c r="R215" s="165"/>
      <c r="S215" s="165"/>
      <c r="T215" s="166"/>
      <c r="AT215" s="160" t="s">
        <v>181</v>
      </c>
      <c r="AU215" s="160" t="s">
        <v>86</v>
      </c>
      <c r="AV215" s="13" t="s">
        <v>86</v>
      </c>
      <c r="AW215" s="13" t="s">
        <v>33</v>
      </c>
      <c r="AX215" s="13" t="s">
        <v>77</v>
      </c>
      <c r="AY215" s="160" t="s">
        <v>172</v>
      </c>
    </row>
    <row r="216" spans="1:65" s="13" customFormat="1" ht="11.25" x14ac:dyDescent="0.2">
      <c r="B216" s="158"/>
      <c r="D216" s="159" t="s">
        <v>181</v>
      </c>
      <c r="E216" s="160" t="s">
        <v>1</v>
      </c>
      <c r="F216" s="161" t="s">
        <v>99</v>
      </c>
      <c r="H216" s="162">
        <v>21.800999999999998</v>
      </c>
      <c r="I216" s="163"/>
      <c r="L216" s="158"/>
      <c r="M216" s="164"/>
      <c r="N216" s="165"/>
      <c r="O216" s="165"/>
      <c r="P216" s="165"/>
      <c r="Q216" s="165"/>
      <c r="R216" s="165"/>
      <c r="S216" s="165"/>
      <c r="T216" s="166"/>
      <c r="AT216" s="160" t="s">
        <v>181</v>
      </c>
      <c r="AU216" s="160" t="s">
        <v>86</v>
      </c>
      <c r="AV216" s="13" t="s">
        <v>86</v>
      </c>
      <c r="AW216" s="13" t="s">
        <v>33</v>
      </c>
      <c r="AX216" s="13" t="s">
        <v>77</v>
      </c>
      <c r="AY216" s="160" t="s">
        <v>172</v>
      </c>
    </row>
    <row r="217" spans="1:65" s="14" customFormat="1" ht="11.25" x14ac:dyDescent="0.2">
      <c r="B217" s="167"/>
      <c r="D217" s="159" t="s">
        <v>181</v>
      </c>
      <c r="E217" s="168" t="s">
        <v>1</v>
      </c>
      <c r="F217" s="169" t="s">
        <v>183</v>
      </c>
      <c r="H217" s="170">
        <v>49.754999999999995</v>
      </c>
      <c r="I217" s="171"/>
      <c r="L217" s="167"/>
      <c r="M217" s="172"/>
      <c r="N217" s="173"/>
      <c r="O217" s="173"/>
      <c r="P217" s="173"/>
      <c r="Q217" s="173"/>
      <c r="R217" s="173"/>
      <c r="S217" s="173"/>
      <c r="T217" s="174"/>
      <c r="AT217" s="168" t="s">
        <v>181</v>
      </c>
      <c r="AU217" s="168" t="s">
        <v>86</v>
      </c>
      <c r="AV217" s="14" t="s">
        <v>184</v>
      </c>
      <c r="AW217" s="14" t="s">
        <v>33</v>
      </c>
      <c r="AX217" s="14" t="s">
        <v>8</v>
      </c>
      <c r="AY217" s="168" t="s">
        <v>172</v>
      </c>
    </row>
    <row r="218" spans="1:65" s="12" customFormat="1" ht="22.9" customHeight="1" x14ac:dyDescent="0.2">
      <c r="B218" s="131"/>
      <c r="D218" s="132" t="s">
        <v>76</v>
      </c>
      <c r="E218" s="142" t="s">
        <v>312</v>
      </c>
      <c r="F218" s="142" t="s">
        <v>313</v>
      </c>
      <c r="I218" s="134"/>
      <c r="J218" s="143">
        <f>BK218</f>
        <v>0</v>
      </c>
      <c r="L218" s="131"/>
      <c r="M218" s="136"/>
      <c r="N218" s="137"/>
      <c r="O218" s="137"/>
      <c r="P218" s="138">
        <f>SUM(P219:P223)</f>
        <v>0</v>
      </c>
      <c r="Q218" s="137"/>
      <c r="R218" s="138">
        <f>SUM(R219:R223)</f>
        <v>0</v>
      </c>
      <c r="S218" s="137"/>
      <c r="T218" s="139">
        <f>SUM(T219:T223)</f>
        <v>0</v>
      </c>
      <c r="AR218" s="132" t="s">
        <v>8</v>
      </c>
      <c r="AT218" s="140" t="s">
        <v>76</v>
      </c>
      <c r="AU218" s="140" t="s">
        <v>8</v>
      </c>
      <c r="AY218" s="132" t="s">
        <v>172</v>
      </c>
      <c r="BK218" s="141">
        <f>SUM(BK219:BK223)</f>
        <v>0</v>
      </c>
    </row>
    <row r="219" spans="1:65" s="2" customFormat="1" ht="24.2" customHeight="1" x14ac:dyDescent="0.2">
      <c r="A219" s="32"/>
      <c r="B219" s="144"/>
      <c r="C219" s="145" t="s">
        <v>96</v>
      </c>
      <c r="D219" s="145" t="s">
        <v>174</v>
      </c>
      <c r="E219" s="146" t="s">
        <v>314</v>
      </c>
      <c r="F219" s="147" t="s">
        <v>315</v>
      </c>
      <c r="G219" s="148" t="s">
        <v>316</v>
      </c>
      <c r="H219" s="149">
        <v>4.0540000000000003</v>
      </c>
      <c r="I219" s="150"/>
      <c r="J219" s="151">
        <f>ROUND(I219*H219,0)</f>
        <v>0</v>
      </c>
      <c r="K219" s="147" t="s">
        <v>178</v>
      </c>
      <c r="L219" s="33"/>
      <c r="M219" s="152" t="s">
        <v>1</v>
      </c>
      <c r="N219" s="153" t="s">
        <v>42</v>
      </c>
      <c r="O219" s="58"/>
      <c r="P219" s="154">
        <f>O219*H219</f>
        <v>0</v>
      </c>
      <c r="Q219" s="154">
        <v>0</v>
      </c>
      <c r="R219" s="154">
        <f>Q219*H219</f>
        <v>0</v>
      </c>
      <c r="S219" s="154">
        <v>0</v>
      </c>
      <c r="T219" s="155">
        <f>S219*H219</f>
        <v>0</v>
      </c>
      <c r="U219" s="32"/>
      <c r="V219" s="32"/>
      <c r="W219" s="32"/>
      <c r="X219" s="32"/>
      <c r="Y219" s="32"/>
      <c r="Z219" s="32"/>
      <c r="AA219" s="32"/>
      <c r="AB219" s="32"/>
      <c r="AC219" s="32"/>
      <c r="AD219" s="32"/>
      <c r="AE219" s="32"/>
      <c r="AR219" s="156" t="s">
        <v>179</v>
      </c>
      <c r="AT219" s="156" t="s">
        <v>174</v>
      </c>
      <c r="AU219" s="156" t="s">
        <v>86</v>
      </c>
      <c r="AY219" s="17" t="s">
        <v>172</v>
      </c>
      <c r="BE219" s="157">
        <f>IF(N219="základní",J219,0)</f>
        <v>0</v>
      </c>
      <c r="BF219" s="157">
        <f>IF(N219="snížená",J219,0)</f>
        <v>0</v>
      </c>
      <c r="BG219" s="157">
        <f>IF(N219="zákl. přenesená",J219,0)</f>
        <v>0</v>
      </c>
      <c r="BH219" s="157">
        <f>IF(N219="sníž. přenesená",J219,0)</f>
        <v>0</v>
      </c>
      <c r="BI219" s="157">
        <f>IF(N219="nulová",J219,0)</f>
        <v>0</v>
      </c>
      <c r="BJ219" s="17" t="s">
        <v>8</v>
      </c>
      <c r="BK219" s="157">
        <f>ROUND(I219*H219,0)</f>
        <v>0</v>
      </c>
      <c r="BL219" s="17" t="s">
        <v>179</v>
      </c>
      <c r="BM219" s="156" t="s">
        <v>317</v>
      </c>
    </row>
    <row r="220" spans="1:65" s="2" customFormat="1" ht="24.2" customHeight="1" x14ac:dyDescent="0.2">
      <c r="A220" s="32"/>
      <c r="B220" s="144"/>
      <c r="C220" s="145" t="s">
        <v>318</v>
      </c>
      <c r="D220" s="145" t="s">
        <v>174</v>
      </c>
      <c r="E220" s="146" t="s">
        <v>319</v>
      </c>
      <c r="F220" s="147" t="s">
        <v>320</v>
      </c>
      <c r="G220" s="148" t="s">
        <v>316</v>
      </c>
      <c r="H220" s="149">
        <v>4.0540000000000003</v>
      </c>
      <c r="I220" s="150"/>
      <c r="J220" s="151">
        <f>ROUND(I220*H220,0)</f>
        <v>0</v>
      </c>
      <c r="K220" s="147" t="s">
        <v>178</v>
      </c>
      <c r="L220" s="33"/>
      <c r="M220" s="152" t="s">
        <v>1</v>
      </c>
      <c r="N220" s="153" t="s">
        <v>42</v>
      </c>
      <c r="O220" s="58"/>
      <c r="P220" s="154">
        <f>O220*H220</f>
        <v>0</v>
      </c>
      <c r="Q220" s="154">
        <v>0</v>
      </c>
      <c r="R220" s="154">
        <f>Q220*H220</f>
        <v>0</v>
      </c>
      <c r="S220" s="154">
        <v>0</v>
      </c>
      <c r="T220" s="155">
        <f>S220*H220</f>
        <v>0</v>
      </c>
      <c r="U220" s="32"/>
      <c r="V220" s="32"/>
      <c r="W220" s="32"/>
      <c r="X220" s="32"/>
      <c r="Y220" s="32"/>
      <c r="Z220" s="32"/>
      <c r="AA220" s="32"/>
      <c r="AB220" s="32"/>
      <c r="AC220" s="32"/>
      <c r="AD220" s="32"/>
      <c r="AE220" s="32"/>
      <c r="AR220" s="156" t="s">
        <v>179</v>
      </c>
      <c r="AT220" s="156" t="s">
        <v>174</v>
      </c>
      <c r="AU220" s="156" t="s">
        <v>86</v>
      </c>
      <c r="AY220" s="17" t="s">
        <v>172</v>
      </c>
      <c r="BE220" s="157">
        <f>IF(N220="základní",J220,0)</f>
        <v>0</v>
      </c>
      <c r="BF220" s="157">
        <f>IF(N220="snížená",J220,0)</f>
        <v>0</v>
      </c>
      <c r="BG220" s="157">
        <f>IF(N220="zákl. přenesená",J220,0)</f>
        <v>0</v>
      </c>
      <c r="BH220" s="157">
        <f>IF(N220="sníž. přenesená",J220,0)</f>
        <v>0</v>
      </c>
      <c r="BI220" s="157">
        <f>IF(N220="nulová",J220,0)</f>
        <v>0</v>
      </c>
      <c r="BJ220" s="17" t="s">
        <v>8</v>
      </c>
      <c r="BK220" s="157">
        <f>ROUND(I220*H220,0)</f>
        <v>0</v>
      </c>
      <c r="BL220" s="17" t="s">
        <v>179</v>
      </c>
      <c r="BM220" s="156" t="s">
        <v>321</v>
      </c>
    </row>
    <row r="221" spans="1:65" s="2" customFormat="1" ht="24.2" customHeight="1" x14ac:dyDescent="0.2">
      <c r="A221" s="32"/>
      <c r="B221" s="144"/>
      <c r="C221" s="145" t="s">
        <v>322</v>
      </c>
      <c r="D221" s="145" t="s">
        <v>174</v>
      </c>
      <c r="E221" s="146" t="s">
        <v>323</v>
      </c>
      <c r="F221" s="147" t="s">
        <v>324</v>
      </c>
      <c r="G221" s="148" t="s">
        <v>316</v>
      </c>
      <c r="H221" s="149">
        <v>36.485999999999997</v>
      </c>
      <c r="I221" s="150"/>
      <c r="J221" s="151">
        <f>ROUND(I221*H221,0)</f>
        <v>0</v>
      </c>
      <c r="K221" s="147" t="s">
        <v>178</v>
      </c>
      <c r="L221" s="33"/>
      <c r="M221" s="152" t="s">
        <v>1</v>
      </c>
      <c r="N221" s="153" t="s">
        <v>42</v>
      </c>
      <c r="O221" s="58"/>
      <c r="P221" s="154">
        <f>O221*H221</f>
        <v>0</v>
      </c>
      <c r="Q221" s="154">
        <v>0</v>
      </c>
      <c r="R221" s="154">
        <f>Q221*H221</f>
        <v>0</v>
      </c>
      <c r="S221" s="154">
        <v>0</v>
      </c>
      <c r="T221" s="155">
        <f>S221*H221</f>
        <v>0</v>
      </c>
      <c r="U221" s="32"/>
      <c r="V221" s="32"/>
      <c r="W221" s="32"/>
      <c r="X221" s="32"/>
      <c r="Y221" s="32"/>
      <c r="Z221" s="32"/>
      <c r="AA221" s="32"/>
      <c r="AB221" s="32"/>
      <c r="AC221" s="32"/>
      <c r="AD221" s="32"/>
      <c r="AE221" s="32"/>
      <c r="AR221" s="156" t="s">
        <v>179</v>
      </c>
      <c r="AT221" s="156" t="s">
        <v>174</v>
      </c>
      <c r="AU221" s="156" t="s">
        <v>86</v>
      </c>
      <c r="AY221" s="17" t="s">
        <v>172</v>
      </c>
      <c r="BE221" s="157">
        <f>IF(N221="základní",J221,0)</f>
        <v>0</v>
      </c>
      <c r="BF221" s="157">
        <f>IF(N221="snížená",J221,0)</f>
        <v>0</v>
      </c>
      <c r="BG221" s="157">
        <f>IF(N221="zákl. přenesená",J221,0)</f>
        <v>0</v>
      </c>
      <c r="BH221" s="157">
        <f>IF(N221="sníž. přenesená",J221,0)</f>
        <v>0</v>
      </c>
      <c r="BI221" s="157">
        <f>IF(N221="nulová",J221,0)</f>
        <v>0</v>
      </c>
      <c r="BJ221" s="17" t="s">
        <v>8</v>
      </c>
      <c r="BK221" s="157">
        <f>ROUND(I221*H221,0)</f>
        <v>0</v>
      </c>
      <c r="BL221" s="17" t="s">
        <v>179</v>
      </c>
      <c r="BM221" s="156" t="s">
        <v>325</v>
      </c>
    </row>
    <row r="222" spans="1:65" s="13" customFormat="1" ht="11.25" x14ac:dyDescent="0.2">
      <c r="B222" s="158"/>
      <c r="D222" s="159" t="s">
        <v>181</v>
      </c>
      <c r="E222" s="160" t="s">
        <v>1</v>
      </c>
      <c r="F222" s="161" t="s">
        <v>326</v>
      </c>
      <c r="H222" s="162">
        <v>36.485999999999997</v>
      </c>
      <c r="I222" s="163"/>
      <c r="L222" s="158"/>
      <c r="M222" s="164"/>
      <c r="N222" s="165"/>
      <c r="O222" s="165"/>
      <c r="P222" s="165"/>
      <c r="Q222" s="165"/>
      <c r="R222" s="165"/>
      <c r="S222" s="165"/>
      <c r="T222" s="166"/>
      <c r="AT222" s="160" t="s">
        <v>181</v>
      </c>
      <c r="AU222" s="160" t="s">
        <v>86</v>
      </c>
      <c r="AV222" s="13" t="s">
        <v>86</v>
      </c>
      <c r="AW222" s="13" t="s">
        <v>33</v>
      </c>
      <c r="AX222" s="13" t="s">
        <v>8</v>
      </c>
      <c r="AY222" s="160" t="s">
        <v>172</v>
      </c>
    </row>
    <row r="223" spans="1:65" s="2" customFormat="1" ht="24.2" customHeight="1" x14ac:dyDescent="0.2">
      <c r="A223" s="32"/>
      <c r="B223" s="144"/>
      <c r="C223" s="145" t="s">
        <v>327</v>
      </c>
      <c r="D223" s="145" t="s">
        <v>174</v>
      </c>
      <c r="E223" s="146" t="s">
        <v>328</v>
      </c>
      <c r="F223" s="147" t="s">
        <v>329</v>
      </c>
      <c r="G223" s="148" t="s">
        <v>316</v>
      </c>
      <c r="H223" s="149">
        <v>4.0540000000000003</v>
      </c>
      <c r="I223" s="150"/>
      <c r="J223" s="151">
        <f>ROUND(I223*H223,0)</f>
        <v>0</v>
      </c>
      <c r="K223" s="147" t="s">
        <v>178</v>
      </c>
      <c r="L223" s="33"/>
      <c r="M223" s="152" t="s">
        <v>1</v>
      </c>
      <c r="N223" s="153" t="s">
        <v>42</v>
      </c>
      <c r="O223" s="58"/>
      <c r="P223" s="154">
        <f>O223*H223</f>
        <v>0</v>
      </c>
      <c r="Q223" s="154">
        <v>0</v>
      </c>
      <c r="R223" s="154">
        <f>Q223*H223</f>
        <v>0</v>
      </c>
      <c r="S223" s="154">
        <v>0</v>
      </c>
      <c r="T223" s="155">
        <f>S223*H223</f>
        <v>0</v>
      </c>
      <c r="U223" s="32"/>
      <c r="V223" s="32"/>
      <c r="W223" s="32"/>
      <c r="X223" s="32"/>
      <c r="Y223" s="32"/>
      <c r="Z223" s="32"/>
      <c r="AA223" s="32"/>
      <c r="AB223" s="32"/>
      <c r="AC223" s="32"/>
      <c r="AD223" s="32"/>
      <c r="AE223" s="32"/>
      <c r="AR223" s="156" t="s">
        <v>179</v>
      </c>
      <c r="AT223" s="156" t="s">
        <v>174</v>
      </c>
      <c r="AU223" s="156" t="s">
        <v>86</v>
      </c>
      <c r="AY223" s="17" t="s">
        <v>172</v>
      </c>
      <c r="BE223" s="157">
        <f>IF(N223="základní",J223,0)</f>
        <v>0</v>
      </c>
      <c r="BF223" s="157">
        <f>IF(N223="snížená",J223,0)</f>
        <v>0</v>
      </c>
      <c r="BG223" s="157">
        <f>IF(N223="zákl. přenesená",J223,0)</f>
        <v>0</v>
      </c>
      <c r="BH223" s="157">
        <f>IF(N223="sníž. přenesená",J223,0)</f>
        <v>0</v>
      </c>
      <c r="BI223" s="157">
        <f>IF(N223="nulová",J223,0)</f>
        <v>0</v>
      </c>
      <c r="BJ223" s="17" t="s">
        <v>8</v>
      </c>
      <c r="BK223" s="157">
        <f>ROUND(I223*H223,0)</f>
        <v>0</v>
      </c>
      <c r="BL223" s="17" t="s">
        <v>179</v>
      </c>
      <c r="BM223" s="156" t="s">
        <v>330</v>
      </c>
    </row>
    <row r="224" spans="1:65" s="12" customFormat="1" ht="22.9" customHeight="1" x14ac:dyDescent="0.2">
      <c r="B224" s="131"/>
      <c r="D224" s="132" t="s">
        <v>76</v>
      </c>
      <c r="E224" s="142" t="s">
        <v>331</v>
      </c>
      <c r="F224" s="142" t="s">
        <v>332</v>
      </c>
      <c r="I224" s="134"/>
      <c r="J224" s="143">
        <f>BK224</f>
        <v>0</v>
      </c>
      <c r="L224" s="131"/>
      <c r="M224" s="136"/>
      <c r="N224" s="137"/>
      <c r="O224" s="137"/>
      <c r="P224" s="138">
        <f>P225</f>
        <v>0</v>
      </c>
      <c r="Q224" s="137"/>
      <c r="R224" s="138">
        <f>R225</f>
        <v>0</v>
      </c>
      <c r="S224" s="137"/>
      <c r="T224" s="139">
        <f>T225</f>
        <v>0</v>
      </c>
      <c r="AR224" s="132" t="s">
        <v>8</v>
      </c>
      <c r="AT224" s="140" t="s">
        <v>76</v>
      </c>
      <c r="AU224" s="140" t="s">
        <v>8</v>
      </c>
      <c r="AY224" s="132" t="s">
        <v>172</v>
      </c>
      <c r="BK224" s="141">
        <f>BK225</f>
        <v>0</v>
      </c>
    </row>
    <row r="225" spans="1:65" s="2" customFormat="1" ht="24.2" customHeight="1" x14ac:dyDescent="0.2">
      <c r="A225" s="32"/>
      <c r="B225" s="144"/>
      <c r="C225" s="145" t="s">
        <v>333</v>
      </c>
      <c r="D225" s="145" t="s">
        <v>174</v>
      </c>
      <c r="E225" s="146" t="s">
        <v>334</v>
      </c>
      <c r="F225" s="147" t="s">
        <v>335</v>
      </c>
      <c r="G225" s="148" t="s">
        <v>316</v>
      </c>
      <c r="H225" s="149">
        <v>4.8970000000000002</v>
      </c>
      <c r="I225" s="150"/>
      <c r="J225" s="151">
        <f>ROUND(I225*H225,0)</f>
        <v>0</v>
      </c>
      <c r="K225" s="147" t="s">
        <v>178</v>
      </c>
      <c r="L225" s="33"/>
      <c r="M225" s="152" t="s">
        <v>1</v>
      </c>
      <c r="N225" s="153" t="s">
        <v>42</v>
      </c>
      <c r="O225" s="58"/>
      <c r="P225" s="154">
        <f>O225*H225</f>
        <v>0</v>
      </c>
      <c r="Q225" s="154">
        <v>0</v>
      </c>
      <c r="R225" s="154">
        <f>Q225*H225</f>
        <v>0</v>
      </c>
      <c r="S225" s="154">
        <v>0</v>
      </c>
      <c r="T225" s="155">
        <f>S225*H225</f>
        <v>0</v>
      </c>
      <c r="U225" s="32"/>
      <c r="V225" s="32"/>
      <c r="W225" s="32"/>
      <c r="X225" s="32"/>
      <c r="Y225" s="32"/>
      <c r="Z225" s="32"/>
      <c r="AA225" s="32"/>
      <c r="AB225" s="32"/>
      <c r="AC225" s="32"/>
      <c r="AD225" s="32"/>
      <c r="AE225" s="32"/>
      <c r="AR225" s="156" t="s">
        <v>179</v>
      </c>
      <c r="AT225" s="156" t="s">
        <v>174</v>
      </c>
      <c r="AU225" s="156" t="s">
        <v>86</v>
      </c>
      <c r="AY225" s="17" t="s">
        <v>172</v>
      </c>
      <c r="BE225" s="157">
        <f>IF(N225="základní",J225,0)</f>
        <v>0</v>
      </c>
      <c r="BF225" s="157">
        <f>IF(N225="snížená",J225,0)</f>
        <v>0</v>
      </c>
      <c r="BG225" s="157">
        <f>IF(N225="zákl. přenesená",J225,0)</f>
        <v>0</v>
      </c>
      <c r="BH225" s="157">
        <f>IF(N225="sníž. přenesená",J225,0)</f>
        <v>0</v>
      </c>
      <c r="BI225" s="157">
        <f>IF(N225="nulová",J225,0)</f>
        <v>0</v>
      </c>
      <c r="BJ225" s="17" t="s">
        <v>8</v>
      </c>
      <c r="BK225" s="157">
        <f>ROUND(I225*H225,0)</f>
        <v>0</v>
      </c>
      <c r="BL225" s="17" t="s">
        <v>179</v>
      </c>
      <c r="BM225" s="156" t="s">
        <v>336</v>
      </c>
    </row>
    <row r="226" spans="1:65" s="12" customFormat="1" ht="25.9" customHeight="1" x14ac:dyDescent="0.2">
      <c r="B226" s="131"/>
      <c r="D226" s="132" t="s">
        <v>76</v>
      </c>
      <c r="E226" s="133" t="s">
        <v>337</v>
      </c>
      <c r="F226" s="133" t="s">
        <v>338</v>
      </c>
      <c r="I226" s="134"/>
      <c r="J226" s="135">
        <f>BK226</f>
        <v>0</v>
      </c>
      <c r="L226" s="131"/>
      <c r="M226" s="136"/>
      <c r="N226" s="137"/>
      <c r="O226" s="137"/>
      <c r="P226" s="138">
        <f>P227+P236+P257+P263+P280+P294</f>
        <v>0</v>
      </c>
      <c r="Q226" s="137"/>
      <c r="R226" s="138">
        <f>R227+R236+R257+R263+R280+R294</f>
        <v>0.52889718162499999</v>
      </c>
      <c r="S226" s="137"/>
      <c r="T226" s="139">
        <f>T227+T236+T257+T263+T280+T294</f>
        <v>0.63283999999999996</v>
      </c>
      <c r="AR226" s="132" t="s">
        <v>86</v>
      </c>
      <c r="AT226" s="140" t="s">
        <v>76</v>
      </c>
      <c r="AU226" s="140" t="s">
        <v>77</v>
      </c>
      <c r="AY226" s="132" t="s">
        <v>172</v>
      </c>
      <c r="BK226" s="141">
        <f>BK227+BK236+BK257+BK263+BK280+BK294</f>
        <v>0</v>
      </c>
    </row>
    <row r="227" spans="1:65" s="12" customFormat="1" ht="22.9" customHeight="1" x14ac:dyDescent="0.2">
      <c r="B227" s="131"/>
      <c r="D227" s="132" t="s">
        <v>76</v>
      </c>
      <c r="E227" s="142" t="s">
        <v>339</v>
      </c>
      <c r="F227" s="142" t="s">
        <v>340</v>
      </c>
      <c r="I227" s="134"/>
      <c r="J227" s="143">
        <f>BK227</f>
        <v>0</v>
      </c>
      <c r="L227" s="131"/>
      <c r="M227" s="136"/>
      <c r="N227" s="137"/>
      <c r="O227" s="137"/>
      <c r="P227" s="138">
        <f>SUM(P228:P235)</f>
        <v>0</v>
      </c>
      <c r="Q227" s="137"/>
      <c r="R227" s="138">
        <f>SUM(R228:R235)</f>
        <v>4.6490999999999998E-3</v>
      </c>
      <c r="S227" s="137"/>
      <c r="T227" s="139">
        <f>SUM(T228:T235)</f>
        <v>0</v>
      </c>
      <c r="AR227" s="132" t="s">
        <v>86</v>
      </c>
      <c r="AT227" s="140" t="s">
        <v>76</v>
      </c>
      <c r="AU227" s="140" t="s">
        <v>8</v>
      </c>
      <c r="AY227" s="132" t="s">
        <v>172</v>
      </c>
      <c r="BK227" s="141">
        <f>SUM(BK228:BK235)</f>
        <v>0</v>
      </c>
    </row>
    <row r="228" spans="1:65" s="2" customFormat="1" ht="24.2" customHeight="1" x14ac:dyDescent="0.2">
      <c r="A228" s="32"/>
      <c r="B228" s="144"/>
      <c r="C228" s="145" t="s">
        <v>341</v>
      </c>
      <c r="D228" s="145" t="s">
        <v>174</v>
      </c>
      <c r="E228" s="146" t="s">
        <v>342</v>
      </c>
      <c r="F228" s="147" t="s">
        <v>343</v>
      </c>
      <c r="G228" s="148" t="s">
        <v>187</v>
      </c>
      <c r="H228" s="149">
        <v>4.92</v>
      </c>
      <c r="I228" s="150"/>
      <c r="J228" s="151">
        <f>ROUND(I228*H228,0)</f>
        <v>0</v>
      </c>
      <c r="K228" s="147" t="s">
        <v>178</v>
      </c>
      <c r="L228" s="33"/>
      <c r="M228" s="152" t="s">
        <v>1</v>
      </c>
      <c r="N228" s="153" t="s">
        <v>42</v>
      </c>
      <c r="O228" s="58"/>
      <c r="P228" s="154">
        <f>O228*H228</f>
        <v>0</v>
      </c>
      <c r="Q228" s="154">
        <v>6.2500000000000001E-4</v>
      </c>
      <c r="R228" s="154">
        <f>Q228*H228</f>
        <v>3.075E-3</v>
      </c>
      <c r="S228" s="154">
        <v>0</v>
      </c>
      <c r="T228" s="155">
        <f>S228*H228</f>
        <v>0</v>
      </c>
      <c r="U228" s="32"/>
      <c r="V228" s="32"/>
      <c r="W228" s="32"/>
      <c r="X228" s="32"/>
      <c r="Y228" s="32"/>
      <c r="Z228" s="32"/>
      <c r="AA228" s="32"/>
      <c r="AB228" s="32"/>
      <c r="AC228" s="32"/>
      <c r="AD228" s="32"/>
      <c r="AE228" s="32"/>
      <c r="AR228" s="156" t="s">
        <v>82</v>
      </c>
      <c r="AT228" s="156" t="s">
        <v>174</v>
      </c>
      <c r="AU228" s="156" t="s">
        <v>86</v>
      </c>
      <c r="AY228" s="17" t="s">
        <v>172</v>
      </c>
      <c r="BE228" s="157">
        <f>IF(N228="základní",J228,0)</f>
        <v>0</v>
      </c>
      <c r="BF228" s="157">
        <f>IF(N228="snížená",J228,0)</f>
        <v>0</v>
      </c>
      <c r="BG228" s="157">
        <f>IF(N228="zákl. přenesená",J228,0)</f>
        <v>0</v>
      </c>
      <c r="BH228" s="157">
        <f>IF(N228="sníž. přenesená",J228,0)</f>
        <v>0</v>
      </c>
      <c r="BI228" s="157">
        <f>IF(N228="nulová",J228,0)</f>
        <v>0</v>
      </c>
      <c r="BJ228" s="17" t="s">
        <v>8</v>
      </c>
      <c r="BK228" s="157">
        <f>ROUND(I228*H228,0)</f>
        <v>0</v>
      </c>
      <c r="BL228" s="17" t="s">
        <v>82</v>
      </c>
      <c r="BM228" s="156" t="s">
        <v>344</v>
      </c>
    </row>
    <row r="229" spans="1:65" s="13" customFormat="1" ht="11.25" x14ac:dyDescent="0.2">
      <c r="B229" s="158"/>
      <c r="D229" s="159" t="s">
        <v>181</v>
      </c>
      <c r="E229" s="160" t="s">
        <v>1</v>
      </c>
      <c r="F229" s="161" t="s">
        <v>345</v>
      </c>
      <c r="H229" s="162">
        <v>4.92</v>
      </c>
      <c r="I229" s="163"/>
      <c r="L229" s="158"/>
      <c r="M229" s="164"/>
      <c r="N229" s="165"/>
      <c r="O229" s="165"/>
      <c r="P229" s="165"/>
      <c r="Q229" s="165"/>
      <c r="R229" s="165"/>
      <c r="S229" s="165"/>
      <c r="T229" s="166"/>
      <c r="AT229" s="160" t="s">
        <v>181</v>
      </c>
      <c r="AU229" s="160" t="s">
        <v>86</v>
      </c>
      <c r="AV229" s="13" t="s">
        <v>86</v>
      </c>
      <c r="AW229" s="13" t="s">
        <v>33</v>
      </c>
      <c r="AX229" s="13" t="s">
        <v>77</v>
      </c>
      <c r="AY229" s="160" t="s">
        <v>172</v>
      </c>
    </row>
    <row r="230" spans="1:65" s="14" customFormat="1" ht="11.25" x14ac:dyDescent="0.2">
      <c r="B230" s="167"/>
      <c r="D230" s="159" t="s">
        <v>181</v>
      </c>
      <c r="E230" s="168" t="s">
        <v>1</v>
      </c>
      <c r="F230" s="169" t="s">
        <v>183</v>
      </c>
      <c r="H230" s="170">
        <v>4.92</v>
      </c>
      <c r="I230" s="171"/>
      <c r="L230" s="167"/>
      <c r="M230" s="172"/>
      <c r="N230" s="173"/>
      <c r="O230" s="173"/>
      <c r="P230" s="173"/>
      <c r="Q230" s="173"/>
      <c r="R230" s="173"/>
      <c r="S230" s="173"/>
      <c r="T230" s="174"/>
      <c r="AT230" s="168" t="s">
        <v>181</v>
      </c>
      <c r="AU230" s="168" t="s">
        <v>86</v>
      </c>
      <c r="AV230" s="14" t="s">
        <v>184</v>
      </c>
      <c r="AW230" s="14" t="s">
        <v>33</v>
      </c>
      <c r="AX230" s="14" t="s">
        <v>8</v>
      </c>
      <c r="AY230" s="168" t="s">
        <v>172</v>
      </c>
    </row>
    <row r="231" spans="1:65" s="2" customFormat="1" ht="24.2" customHeight="1" x14ac:dyDescent="0.2">
      <c r="A231" s="32"/>
      <c r="B231" s="144"/>
      <c r="C231" s="145" t="s">
        <v>346</v>
      </c>
      <c r="D231" s="145" t="s">
        <v>174</v>
      </c>
      <c r="E231" s="146" t="s">
        <v>347</v>
      </c>
      <c r="F231" s="147" t="s">
        <v>348</v>
      </c>
      <c r="G231" s="148" t="s">
        <v>187</v>
      </c>
      <c r="H231" s="149">
        <v>4.7699999999999996</v>
      </c>
      <c r="I231" s="150"/>
      <c r="J231" s="151">
        <f>ROUND(I231*H231,0)</f>
        <v>0</v>
      </c>
      <c r="K231" s="147" t="s">
        <v>178</v>
      </c>
      <c r="L231" s="33"/>
      <c r="M231" s="152" t="s">
        <v>1</v>
      </c>
      <c r="N231" s="153" t="s">
        <v>42</v>
      </c>
      <c r="O231" s="58"/>
      <c r="P231" s="154">
        <f>O231*H231</f>
        <v>0</v>
      </c>
      <c r="Q231" s="154">
        <v>0</v>
      </c>
      <c r="R231" s="154">
        <f>Q231*H231</f>
        <v>0</v>
      </c>
      <c r="S231" s="154">
        <v>0</v>
      </c>
      <c r="T231" s="155">
        <f>S231*H231</f>
        <v>0</v>
      </c>
      <c r="U231" s="32"/>
      <c r="V231" s="32"/>
      <c r="W231" s="32"/>
      <c r="X231" s="32"/>
      <c r="Y231" s="32"/>
      <c r="Z231" s="32"/>
      <c r="AA231" s="32"/>
      <c r="AB231" s="32"/>
      <c r="AC231" s="32"/>
      <c r="AD231" s="32"/>
      <c r="AE231" s="32"/>
      <c r="AR231" s="156" t="s">
        <v>82</v>
      </c>
      <c r="AT231" s="156" t="s">
        <v>174</v>
      </c>
      <c r="AU231" s="156" t="s">
        <v>86</v>
      </c>
      <c r="AY231" s="17" t="s">
        <v>172</v>
      </c>
      <c r="BE231" s="157">
        <f>IF(N231="základní",J231,0)</f>
        <v>0</v>
      </c>
      <c r="BF231" s="157">
        <f>IF(N231="snížená",J231,0)</f>
        <v>0</v>
      </c>
      <c r="BG231" s="157">
        <f>IF(N231="zákl. přenesená",J231,0)</f>
        <v>0</v>
      </c>
      <c r="BH231" s="157">
        <f>IF(N231="sníž. přenesená",J231,0)</f>
        <v>0</v>
      </c>
      <c r="BI231" s="157">
        <f>IF(N231="nulová",J231,0)</f>
        <v>0</v>
      </c>
      <c r="BJ231" s="17" t="s">
        <v>8</v>
      </c>
      <c r="BK231" s="157">
        <f>ROUND(I231*H231,0)</f>
        <v>0</v>
      </c>
      <c r="BL231" s="17" t="s">
        <v>82</v>
      </c>
      <c r="BM231" s="156" t="s">
        <v>349</v>
      </c>
    </row>
    <row r="232" spans="1:65" s="13" customFormat="1" ht="11.25" x14ac:dyDescent="0.2">
      <c r="B232" s="158"/>
      <c r="D232" s="159" t="s">
        <v>181</v>
      </c>
      <c r="E232" s="160" t="s">
        <v>1</v>
      </c>
      <c r="F232" s="161" t="s">
        <v>103</v>
      </c>
      <c r="H232" s="162">
        <v>4.7699999999999996</v>
      </c>
      <c r="I232" s="163"/>
      <c r="L232" s="158"/>
      <c r="M232" s="164"/>
      <c r="N232" s="165"/>
      <c r="O232" s="165"/>
      <c r="P232" s="165"/>
      <c r="Q232" s="165"/>
      <c r="R232" s="165"/>
      <c r="S232" s="165"/>
      <c r="T232" s="166"/>
      <c r="AT232" s="160" t="s">
        <v>181</v>
      </c>
      <c r="AU232" s="160" t="s">
        <v>86</v>
      </c>
      <c r="AV232" s="13" t="s">
        <v>86</v>
      </c>
      <c r="AW232" s="13" t="s">
        <v>33</v>
      </c>
      <c r="AX232" s="13" t="s">
        <v>8</v>
      </c>
      <c r="AY232" s="160" t="s">
        <v>172</v>
      </c>
    </row>
    <row r="233" spans="1:65" s="2" customFormat="1" ht="24.2" customHeight="1" x14ac:dyDescent="0.2">
      <c r="A233" s="32"/>
      <c r="B233" s="144"/>
      <c r="C233" s="175" t="s">
        <v>350</v>
      </c>
      <c r="D233" s="175" t="s">
        <v>210</v>
      </c>
      <c r="E233" s="176" t="s">
        <v>351</v>
      </c>
      <c r="F233" s="177" t="s">
        <v>352</v>
      </c>
      <c r="G233" s="178" t="s">
        <v>187</v>
      </c>
      <c r="H233" s="179">
        <v>5.2469999999999999</v>
      </c>
      <c r="I233" s="180"/>
      <c r="J233" s="181">
        <f>ROUND(I233*H233,0)</f>
        <v>0</v>
      </c>
      <c r="K233" s="177" t="s">
        <v>178</v>
      </c>
      <c r="L233" s="182"/>
      <c r="M233" s="183" t="s">
        <v>1</v>
      </c>
      <c r="N233" s="184" t="s">
        <v>42</v>
      </c>
      <c r="O233" s="58"/>
      <c r="P233" s="154">
        <f>O233*H233</f>
        <v>0</v>
      </c>
      <c r="Q233" s="154">
        <v>2.9999999999999997E-4</v>
      </c>
      <c r="R233" s="154">
        <f>Q233*H233</f>
        <v>1.5740999999999999E-3</v>
      </c>
      <c r="S233" s="154">
        <v>0</v>
      </c>
      <c r="T233" s="155">
        <f>S233*H233</f>
        <v>0</v>
      </c>
      <c r="U233" s="32"/>
      <c r="V233" s="32"/>
      <c r="W233" s="32"/>
      <c r="X233" s="32"/>
      <c r="Y233" s="32"/>
      <c r="Z233" s="32"/>
      <c r="AA233" s="32"/>
      <c r="AB233" s="32"/>
      <c r="AC233" s="32"/>
      <c r="AD233" s="32"/>
      <c r="AE233" s="32"/>
      <c r="AR233" s="156" t="s">
        <v>346</v>
      </c>
      <c r="AT233" s="156" t="s">
        <v>210</v>
      </c>
      <c r="AU233" s="156" t="s">
        <v>86</v>
      </c>
      <c r="AY233" s="17" t="s">
        <v>172</v>
      </c>
      <c r="BE233" s="157">
        <f>IF(N233="základní",J233,0)</f>
        <v>0</v>
      </c>
      <c r="BF233" s="157">
        <f>IF(N233="snížená",J233,0)</f>
        <v>0</v>
      </c>
      <c r="BG233" s="157">
        <f>IF(N233="zákl. přenesená",J233,0)</f>
        <v>0</v>
      </c>
      <c r="BH233" s="157">
        <f>IF(N233="sníž. přenesená",J233,0)</f>
        <v>0</v>
      </c>
      <c r="BI233" s="157">
        <f>IF(N233="nulová",J233,0)</f>
        <v>0</v>
      </c>
      <c r="BJ233" s="17" t="s">
        <v>8</v>
      </c>
      <c r="BK233" s="157">
        <f>ROUND(I233*H233,0)</f>
        <v>0</v>
      </c>
      <c r="BL233" s="17" t="s">
        <v>82</v>
      </c>
      <c r="BM233" s="156" t="s">
        <v>353</v>
      </c>
    </row>
    <row r="234" spans="1:65" s="13" customFormat="1" ht="11.25" x14ac:dyDescent="0.2">
      <c r="B234" s="158"/>
      <c r="D234" s="159" t="s">
        <v>181</v>
      </c>
      <c r="E234" s="160" t="s">
        <v>1</v>
      </c>
      <c r="F234" s="161" t="s">
        <v>354</v>
      </c>
      <c r="H234" s="162">
        <v>5.2469999999999999</v>
      </c>
      <c r="I234" s="163"/>
      <c r="L234" s="158"/>
      <c r="M234" s="164"/>
      <c r="N234" s="165"/>
      <c r="O234" s="165"/>
      <c r="P234" s="165"/>
      <c r="Q234" s="165"/>
      <c r="R234" s="165"/>
      <c r="S234" s="165"/>
      <c r="T234" s="166"/>
      <c r="AT234" s="160" t="s">
        <v>181</v>
      </c>
      <c r="AU234" s="160" t="s">
        <v>86</v>
      </c>
      <c r="AV234" s="13" t="s">
        <v>86</v>
      </c>
      <c r="AW234" s="13" t="s">
        <v>33</v>
      </c>
      <c r="AX234" s="13" t="s">
        <v>8</v>
      </c>
      <c r="AY234" s="160" t="s">
        <v>172</v>
      </c>
    </row>
    <row r="235" spans="1:65" s="2" customFormat="1" ht="24.2" customHeight="1" x14ac:dyDescent="0.2">
      <c r="A235" s="32"/>
      <c r="B235" s="144"/>
      <c r="C235" s="145" t="s">
        <v>355</v>
      </c>
      <c r="D235" s="145" t="s">
        <v>174</v>
      </c>
      <c r="E235" s="146" t="s">
        <v>356</v>
      </c>
      <c r="F235" s="147" t="s">
        <v>357</v>
      </c>
      <c r="G235" s="148" t="s">
        <v>316</v>
      </c>
      <c r="H235" s="149">
        <v>5.0000000000000001E-3</v>
      </c>
      <c r="I235" s="150"/>
      <c r="J235" s="151">
        <f>ROUND(I235*H235,0)</f>
        <v>0</v>
      </c>
      <c r="K235" s="147" t="s">
        <v>178</v>
      </c>
      <c r="L235" s="33"/>
      <c r="M235" s="152" t="s">
        <v>1</v>
      </c>
      <c r="N235" s="153" t="s">
        <v>42</v>
      </c>
      <c r="O235" s="58"/>
      <c r="P235" s="154">
        <f>O235*H235</f>
        <v>0</v>
      </c>
      <c r="Q235" s="154">
        <v>0</v>
      </c>
      <c r="R235" s="154">
        <f>Q235*H235</f>
        <v>0</v>
      </c>
      <c r="S235" s="154">
        <v>0</v>
      </c>
      <c r="T235" s="155">
        <f>S235*H235</f>
        <v>0</v>
      </c>
      <c r="U235" s="32"/>
      <c r="V235" s="32"/>
      <c r="W235" s="32"/>
      <c r="X235" s="32"/>
      <c r="Y235" s="32"/>
      <c r="Z235" s="32"/>
      <c r="AA235" s="32"/>
      <c r="AB235" s="32"/>
      <c r="AC235" s="32"/>
      <c r="AD235" s="32"/>
      <c r="AE235" s="32"/>
      <c r="AR235" s="156" t="s">
        <v>82</v>
      </c>
      <c r="AT235" s="156" t="s">
        <v>174</v>
      </c>
      <c r="AU235" s="156" t="s">
        <v>86</v>
      </c>
      <c r="AY235" s="17" t="s">
        <v>172</v>
      </c>
      <c r="BE235" s="157">
        <f>IF(N235="základní",J235,0)</f>
        <v>0</v>
      </c>
      <c r="BF235" s="157">
        <f>IF(N235="snížená",J235,0)</f>
        <v>0</v>
      </c>
      <c r="BG235" s="157">
        <f>IF(N235="zákl. přenesená",J235,0)</f>
        <v>0</v>
      </c>
      <c r="BH235" s="157">
        <f>IF(N235="sníž. přenesená",J235,0)</f>
        <v>0</v>
      </c>
      <c r="BI235" s="157">
        <f>IF(N235="nulová",J235,0)</f>
        <v>0</v>
      </c>
      <c r="BJ235" s="17" t="s">
        <v>8</v>
      </c>
      <c r="BK235" s="157">
        <f>ROUND(I235*H235,0)</f>
        <v>0</v>
      </c>
      <c r="BL235" s="17" t="s">
        <v>82</v>
      </c>
      <c r="BM235" s="156" t="s">
        <v>358</v>
      </c>
    </row>
    <row r="236" spans="1:65" s="12" customFormat="1" ht="22.9" customHeight="1" x14ac:dyDescent="0.2">
      <c r="B236" s="131"/>
      <c r="D236" s="132" t="s">
        <v>76</v>
      </c>
      <c r="E236" s="142" t="s">
        <v>359</v>
      </c>
      <c r="F236" s="142" t="s">
        <v>360</v>
      </c>
      <c r="I236" s="134"/>
      <c r="J236" s="143">
        <f>BK236</f>
        <v>0</v>
      </c>
      <c r="L236" s="131"/>
      <c r="M236" s="136"/>
      <c r="N236" s="137"/>
      <c r="O236" s="137"/>
      <c r="P236" s="138">
        <f>SUM(P237:P256)</f>
        <v>0</v>
      </c>
      <c r="Q236" s="137"/>
      <c r="R236" s="138">
        <f>SUM(R237:R256)</f>
        <v>0.34421606712499997</v>
      </c>
      <c r="S236" s="137"/>
      <c r="T236" s="139">
        <f>SUM(T237:T256)</f>
        <v>0.40889999999999993</v>
      </c>
      <c r="AR236" s="132" t="s">
        <v>86</v>
      </c>
      <c r="AT236" s="140" t="s">
        <v>76</v>
      </c>
      <c r="AU236" s="140" t="s">
        <v>8</v>
      </c>
      <c r="AY236" s="132" t="s">
        <v>172</v>
      </c>
      <c r="BK236" s="141">
        <f>SUM(BK237:BK256)</f>
        <v>0</v>
      </c>
    </row>
    <row r="237" spans="1:65" s="2" customFormat="1" ht="24.2" customHeight="1" x14ac:dyDescent="0.2">
      <c r="A237" s="32"/>
      <c r="B237" s="144"/>
      <c r="C237" s="145" t="s">
        <v>361</v>
      </c>
      <c r="D237" s="145" t="s">
        <v>174</v>
      </c>
      <c r="E237" s="146" t="s">
        <v>362</v>
      </c>
      <c r="F237" s="147" t="s">
        <v>363</v>
      </c>
      <c r="G237" s="148" t="s">
        <v>177</v>
      </c>
      <c r="H237" s="149">
        <v>0.42499999999999999</v>
      </c>
      <c r="I237" s="150"/>
      <c r="J237" s="151">
        <f>ROUND(I237*H237,0)</f>
        <v>0</v>
      </c>
      <c r="K237" s="147" t="s">
        <v>178</v>
      </c>
      <c r="L237" s="33"/>
      <c r="M237" s="152" t="s">
        <v>1</v>
      </c>
      <c r="N237" s="153" t="s">
        <v>42</v>
      </c>
      <c r="O237" s="58"/>
      <c r="P237" s="154">
        <f>O237*H237</f>
        <v>0</v>
      </c>
      <c r="Q237" s="154">
        <v>1.89E-3</v>
      </c>
      <c r="R237" s="154">
        <f>Q237*H237</f>
        <v>8.0324999999999993E-4</v>
      </c>
      <c r="S237" s="154">
        <v>0</v>
      </c>
      <c r="T237" s="155">
        <f>S237*H237</f>
        <v>0</v>
      </c>
      <c r="U237" s="32"/>
      <c r="V237" s="32"/>
      <c r="W237" s="32"/>
      <c r="X237" s="32"/>
      <c r="Y237" s="32"/>
      <c r="Z237" s="32"/>
      <c r="AA237" s="32"/>
      <c r="AB237" s="32"/>
      <c r="AC237" s="32"/>
      <c r="AD237" s="32"/>
      <c r="AE237" s="32"/>
      <c r="AR237" s="156" t="s">
        <v>82</v>
      </c>
      <c r="AT237" s="156" t="s">
        <v>174</v>
      </c>
      <c r="AU237" s="156" t="s">
        <v>86</v>
      </c>
      <c r="AY237" s="17" t="s">
        <v>172</v>
      </c>
      <c r="BE237" s="157">
        <f>IF(N237="základní",J237,0)</f>
        <v>0</v>
      </c>
      <c r="BF237" s="157">
        <f>IF(N237="snížená",J237,0)</f>
        <v>0</v>
      </c>
      <c r="BG237" s="157">
        <f>IF(N237="zákl. přenesená",J237,0)</f>
        <v>0</v>
      </c>
      <c r="BH237" s="157">
        <f>IF(N237="sníž. přenesená",J237,0)</f>
        <v>0</v>
      </c>
      <c r="BI237" s="157">
        <f>IF(N237="nulová",J237,0)</f>
        <v>0</v>
      </c>
      <c r="BJ237" s="17" t="s">
        <v>8</v>
      </c>
      <c r="BK237" s="157">
        <f>ROUND(I237*H237,0)</f>
        <v>0</v>
      </c>
      <c r="BL237" s="17" t="s">
        <v>82</v>
      </c>
      <c r="BM237" s="156" t="s">
        <v>364</v>
      </c>
    </row>
    <row r="238" spans="1:65" s="13" customFormat="1" ht="11.25" x14ac:dyDescent="0.2">
      <c r="B238" s="158"/>
      <c r="D238" s="159" t="s">
        <v>181</v>
      </c>
      <c r="E238" s="160" t="s">
        <v>1</v>
      </c>
      <c r="F238" s="161" t="s">
        <v>365</v>
      </c>
      <c r="H238" s="162">
        <v>0.42499999999999999</v>
      </c>
      <c r="I238" s="163"/>
      <c r="L238" s="158"/>
      <c r="M238" s="164"/>
      <c r="N238" s="165"/>
      <c r="O238" s="165"/>
      <c r="P238" s="165"/>
      <c r="Q238" s="165"/>
      <c r="R238" s="165"/>
      <c r="S238" s="165"/>
      <c r="T238" s="166"/>
      <c r="AT238" s="160" t="s">
        <v>181</v>
      </c>
      <c r="AU238" s="160" t="s">
        <v>86</v>
      </c>
      <c r="AV238" s="13" t="s">
        <v>86</v>
      </c>
      <c r="AW238" s="13" t="s">
        <v>33</v>
      </c>
      <c r="AX238" s="13" t="s">
        <v>8</v>
      </c>
      <c r="AY238" s="160" t="s">
        <v>172</v>
      </c>
    </row>
    <row r="239" spans="1:65" s="2" customFormat="1" ht="24.2" customHeight="1" x14ac:dyDescent="0.2">
      <c r="A239" s="32"/>
      <c r="B239" s="144"/>
      <c r="C239" s="145" t="s">
        <v>366</v>
      </c>
      <c r="D239" s="145" t="s">
        <v>174</v>
      </c>
      <c r="E239" s="146" t="s">
        <v>367</v>
      </c>
      <c r="F239" s="147" t="s">
        <v>368</v>
      </c>
      <c r="G239" s="148" t="s">
        <v>187</v>
      </c>
      <c r="H239" s="149">
        <v>17.72</v>
      </c>
      <c r="I239" s="150"/>
      <c r="J239" s="151">
        <f>ROUND(I239*H239,0)</f>
        <v>0</v>
      </c>
      <c r="K239" s="147" t="s">
        <v>178</v>
      </c>
      <c r="L239" s="33"/>
      <c r="M239" s="152" t="s">
        <v>1</v>
      </c>
      <c r="N239" s="153" t="s">
        <v>42</v>
      </c>
      <c r="O239" s="58"/>
      <c r="P239" s="154">
        <f>O239*H239</f>
        <v>0</v>
      </c>
      <c r="Q239" s="154">
        <v>0</v>
      </c>
      <c r="R239" s="154">
        <f>Q239*H239</f>
        <v>0</v>
      </c>
      <c r="S239" s="154">
        <v>0</v>
      </c>
      <c r="T239" s="155">
        <f>S239*H239</f>
        <v>0</v>
      </c>
      <c r="U239" s="32"/>
      <c r="V239" s="32"/>
      <c r="W239" s="32"/>
      <c r="X239" s="32"/>
      <c r="Y239" s="32"/>
      <c r="Z239" s="32"/>
      <c r="AA239" s="32"/>
      <c r="AB239" s="32"/>
      <c r="AC239" s="32"/>
      <c r="AD239" s="32"/>
      <c r="AE239" s="32"/>
      <c r="AR239" s="156" t="s">
        <v>82</v>
      </c>
      <c r="AT239" s="156" t="s">
        <v>174</v>
      </c>
      <c r="AU239" s="156" t="s">
        <v>86</v>
      </c>
      <c r="AY239" s="17" t="s">
        <v>172</v>
      </c>
      <c r="BE239" s="157">
        <f>IF(N239="základní",J239,0)</f>
        <v>0</v>
      </c>
      <c r="BF239" s="157">
        <f>IF(N239="snížená",J239,0)</f>
        <v>0</v>
      </c>
      <c r="BG239" s="157">
        <f>IF(N239="zákl. přenesená",J239,0)</f>
        <v>0</v>
      </c>
      <c r="BH239" s="157">
        <f>IF(N239="sníž. přenesená",J239,0)</f>
        <v>0</v>
      </c>
      <c r="BI239" s="157">
        <f>IF(N239="nulová",J239,0)</f>
        <v>0</v>
      </c>
      <c r="BJ239" s="17" t="s">
        <v>8</v>
      </c>
      <c r="BK239" s="157">
        <f>ROUND(I239*H239,0)</f>
        <v>0</v>
      </c>
      <c r="BL239" s="17" t="s">
        <v>82</v>
      </c>
      <c r="BM239" s="156" t="s">
        <v>369</v>
      </c>
    </row>
    <row r="240" spans="1:65" s="13" customFormat="1" ht="11.25" x14ac:dyDescent="0.2">
      <c r="B240" s="158"/>
      <c r="D240" s="159" t="s">
        <v>181</v>
      </c>
      <c r="E240" s="160" t="s">
        <v>1</v>
      </c>
      <c r="F240" s="161" t="s">
        <v>370</v>
      </c>
      <c r="H240" s="162">
        <v>12.896000000000001</v>
      </c>
      <c r="I240" s="163"/>
      <c r="L240" s="158"/>
      <c r="M240" s="164"/>
      <c r="N240" s="165"/>
      <c r="O240" s="165"/>
      <c r="P240" s="165"/>
      <c r="Q240" s="165"/>
      <c r="R240" s="165"/>
      <c r="S240" s="165"/>
      <c r="T240" s="166"/>
      <c r="AT240" s="160" t="s">
        <v>181</v>
      </c>
      <c r="AU240" s="160" t="s">
        <v>86</v>
      </c>
      <c r="AV240" s="13" t="s">
        <v>86</v>
      </c>
      <c r="AW240" s="13" t="s">
        <v>33</v>
      </c>
      <c r="AX240" s="13" t="s">
        <v>77</v>
      </c>
      <c r="AY240" s="160" t="s">
        <v>172</v>
      </c>
    </row>
    <row r="241" spans="1:65" s="13" customFormat="1" ht="11.25" x14ac:dyDescent="0.2">
      <c r="B241" s="158"/>
      <c r="D241" s="159" t="s">
        <v>181</v>
      </c>
      <c r="E241" s="160" t="s">
        <v>1</v>
      </c>
      <c r="F241" s="161" t="s">
        <v>371</v>
      </c>
      <c r="H241" s="162">
        <v>4.8239999999999998</v>
      </c>
      <c r="I241" s="163"/>
      <c r="L241" s="158"/>
      <c r="M241" s="164"/>
      <c r="N241" s="165"/>
      <c r="O241" s="165"/>
      <c r="P241" s="165"/>
      <c r="Q241" s="165"/>
      <c r="R241" s="165"/>
      <c r="S241" s="165"/>
      <c r="T241" s="166"/>
      <c r="AT241" s="160" t="s">
        <v>181</v>
      </c>
      <c r="AU241" s="160" t="s">
        <v>86</v>
      </c>
      <c r="AV241" s="13" t="s">
        <v>86</v>
      </c>
      <c r="AW241" s="13" t="s">
        <v>33</v>
      </c>
      <c r="AX241" s="13" t="s">
        <v>77</v>
      </c>
      <c r="AY241" s="160" t="s">
        <v>172</v>
      </c>
    </row>
    <row r="242" spans="1:65" s="14" customFormat="1" ht="11.25" x14ac:dyDescent="0.2">
      <c r="B242" s="167"/>
      <c r="D242" s="159" t="s">
        <v>181</v>
      </c>
      <c r="E242" s="168" t="s">
        <v>119</v>
      </c>
      <c r="F242" s="169" t="s">
        <v>372</v>
      </c>
      <c r="H242" s="170">
        <v>17.72</v>
      </c>
      <c r="I242" s="171"/>
      <c r="L242" s="167"/>
      <c r="M242" s="172"/>
      <c r="N242" s="173"/>
      <c r="O242" s="173"/>
      <c r="P242" s="173"/>
      <c r="Q242" s="173"/>
      <c r="R242" s="173"/>
      <c r="S242" s="173"/>
      <c r="T242" s="174"/>
      <c r="AT242" s="168" t="s">
        <v>181</v>
      </c>
      <c r="AU242" s="168" t="s">
        <v>86</v>
      </c>
      <c r="AV242" s="14" t="s">
        <v>184</v>
      </c>
      <c r="AW242" s="14" t="s">
        <v>33</v>
      </c>
      <c r="AX242" s="14" t="s">
        <v>8</v>
      </c>
      <c r="AY242" s="168" t="s">
        <v>172</v>
      </c>
    </row>
    <row r="243" spans="1:65" s="2" customFormat="1" ht="24.2" customHeight="1" x14ac:dyDescent="0.2">
      <c r="A243" s="32"/>
      <c r="B243" s="144"/>
      <c r="C243" s="175" t="s">
        <v>373</v>
      </c>
      <c r="D243" s="175" t="s">
        <v>210</v>
      </c>
      <c r="E243" s="176" t="s">
        <v>374</v>
      </c>
      <c r="F243" s="177" t="s">
        <v>375</v>
      </c>
      <c r="G243" s="178" t="s">
        <v>177</v>
      </c>
      <c r="H243" s="179">
        <v>0.46800000000000003</v>
      </c>
      <c r="I243" s="180"/>
      <c r="J243" s="181">
        <f>ROUND(I243*H243,0)</f>
        <v>0</v>
      </c>
      <c r="K243" s="177" t="s">
        <v>178</v>
      </c>
      <c r="L243" s="182"/>
      <c r="M243" s="183" t="s">
        <v>1</v>
      </c>
      <c r="N243" s="184" t="s">
        <v>42</v>
      </c>
      <c r="O243" s="58"/>
      <c r="P243" s="154">
        <f>O243*H243</f>
        <v>0</v>
      </c>
      <c r="Q243" s="154">
        <v>0.55000000000000004</v>
      </c>
      <c r="R243" s="154">
        <f>Q243*H243</f>
        <v>0.25740000000000002</v>
      </c>
      <c r="S243" s="154">
        <v>0</v>
      </c>
      <c r="T243" s="155">
        <f>S243*H243</f>
        <v>0</v>
      </c>
      <c r="U243" s="32"/>
      <c r="V243" s="32"/>
      <c r="W243" s="32"/>
      <c r="X243" s="32"/>
      <c r="Y243" s="32"/>
      <c r="Z243" s="32"/>
      <c r="AA243" s="32"/>
      <c r="AB243" s="32"/>
      <c r="AC243" s="32"/>
      <c r="AD243" s="32"/>
      <c r="AE243" s="32"/>
      <c r="AR243" s="156" t="s">
        <v>346</v>
      </c>
      <c r="AT243" s="156" t="s">
        <v>210</v>
      </c>
      <c r="AU243" s="156" t="s">
        <v>86</v>
      </c>
      <c r="AY243" s="17" t="s">
        <v>172</v>
      </c>
      <c r="BE243" s="157">
        <f>IF(N243="základní",J243,0)</f>
        <v>0</v>
      </c>
      <c r="BF243" s="157">
        <f>IF(N243="snížená",J243,0)</f>
        <v>0</v>
      </c>
      <c r="BG243" s="157">
        <f>IF(N243="zákl. přenesená",J243,0)</f>
        <v>0</v>
      </c>
      <c r="BH243" s="157">
        <f>IF(N243="sníž. přenesená",J243,0)</f>
        <v>0</v>
      </c>
      <c r="BI243" s="157">
        <f>IF(N243="nulová",J243,0)</f>
        <v>0</v>
      </c>
      <c r="BJ243" s="17" t="s">
        <v>8</v>
      </c>
      <c r="BK243" s="157">
        <f>ROUND(I243*H243,0)</f>
        <v>0</v>
      </c>
      <c r="BL243" s="17" t="s">
        <v>82</v>
      </c>
      <c r="BM243" s="156" t="s">
        <v>376</v>
      </c>
    </row>
    <row r="244" spans="1:65" s="13" customFormat="1" ht="11.25" x14ac:dyDescent="0.2">
      <c r="B244" s="158"/>
      <c r="D244" s="159" t="s">
        <v>181</v>
      </c>
      <c r="E244" s="160" t="s">
        <v>1</v>
      </c>
      <c r="F244" s="161" t="s">
        <v>377</v>
      </c>
      <c r="H244" s="162">
        <v>0.46800000000000003</v>
      </c>
      <c r="I244" s="163"/>
      <c r="L244" s="158"/>
      <c r="M244" s="164"/>
      <c r="N244" s="165"/>
      <c r="O244" s="165"/>
      <c r="P244" s="165"/>
      <c r="Q244" s="165"/>
      <c r="R244" s="165"/>
      <c r="S244" s="165"/>
      <c r="T244" s="166"/>
      <c r="AT244" s="160" t="s">
        <v>181</v>
      </c>
      <c r="AU244" s="160" t="s">
        <v>86</v>
      </c>
      <c r="AV244" s="13" t="s">
        <v>86</v>
      </c>
      <c r="AW244" s="13" t="s">
        <v>33</v>
      </c>
      <c r="AX244" s="13" t="s">
        <v>8</v>
      </c>
      <c r="AY244" s="160" t="s">
        <v>172</v>
      </c>
    </row>
    <row r="245" spans="1:65" s="2" customFormat="1" ht="14.45" customHeight="1" x14ac:dyDescent="0.2">
      <c r="A245" s="32"/>
      <c r="B245" s="144"/>
      <c r="C245" s="145" t="s">
        <v>378</v>
      </c>
      <c r="D245" s="145" t="s">
        <v>174</v>
      </c>
      <c r="E245" s="146" t="s">
        <v>379</v>
      </c>
      <c r="F245" s="147" t="s">
        <v>380</v>
      </c>
      <c r="G245" s="148" t="s">
        <v>187</v>
      </c>
      <c r="H245" s="149">
        <v>17.72</v>
      </c>
      <c r="I245" s="150"/>
      <c r="J245" s="151">
        <f>ROUND(I245*H245,0)</f>
        <v>0</v>
      </c>
      <c r="K245" s="147" t="s">
        <v>178</v>
      </c>
      <c r="L245" s="33"/>
      <c r="M245" s="152" t="s">
        <v>1</v>
      </c>
      <c r="N245" s="153" t="s">
        <v>42</v>
      </c>
      <c r="O245" s="58"/>
      <c r="P245" s="154">
        <f>O245*H245</f>
        <v>0</v>
      </c>
      <c r="Q245" s="154">
        <v>0</v>
      </c>
      <c r="R245" s="154">
        <f>Q245*H245</f>
        <v>0</v>
      </c>
      <c r="S245" s="154">
        <v>1.4999999999999999E-2</v>
      </c>
      <c r="T245" s="155">
        <f>S245*H245</f>
        <v>0.26579999999999998</v>
      </c>
      <c r="U245" s="32"/>
      <c r="V245" s="32"/>
      <c r="W245" s="32"/>
      <c r="X245" s="32"/>
      <c r="Y245" s="32"/>
      <c r="Z245" s="32"/>
      <c r="AA245" s="32"/>
      <c r="AB245" s="32"/>
      <c r="AC245" s="32"/>
      <c r="AD245" s="32"/>
      <c r="AE245" s="32"/>
      <c r="AR245" s="156" t="s">
        <v>82</v>
      </c>
      <c r="AT245" s="156" t="s">
        <v>174</v>
      </c>
      <c r="AU245" s="156" t="s">
        <v>86</v>
      </c>
      <c r="AY245" s="17" t="s">
        <v>172</v>
      </c>
      <c r="BE245" s="157">
        <f>IF(N245="základní",J245,0)</f>
        <v>0</v>
      </c>
      <c r="BF245" s="157">
        <f>IF(N245="snížená",J245,0)</f>
        <v>0</v>
      </c>
      <c r="BG245" s="157">
        <f>IF(N245="zákl. přenesená",J245,0)</f>
        <v>0</v>
      </c>
      <c r="BH245" s="157">
        <f>IF(N245="sníž. přenesená",J245,0)</f>
        <v>0</v>
      </c>
      <c r="BI245" s="157">
        <f>IF(N245="nulová",J245,0)</f>
        <v>0</v>
      </c>
      <c r="BJ245" s="17" t="s">
        <v>8</v>
      </c>
      <c r="BK245" s="157">
        <f>ROUND(I245*H245,0)</f>
        <v>0</v>
      </c>
      <c r="BL245" s="17" t="s">
        <v>82</v>
      </c>
      <c r="BM245" s="156" t="s">
        <v>381</v>
      </c>
    </row>
    <row r="246" spans="1:65" s="13" customFormat="1" ht="11.25" x14ac:dyDescent="0.2">
      <c r="B246" s="158"/>
      <c r="D246" s="159" t="s">
        <v>181</v>
      </c>
      <c r="E246" s="160" t="s">
        <v>1</v>
      </c>
      <c r="F246" s="161" t="s">
        <v>115</v>
      </c>
      <c r="H246" s="162">
        <v>17.72</v>
      </c>
      <c r="I246" s="163"/>
      <c r="L246" s="158"/>
      <c r="M246" s="164"/>
      <c r="N246" s="165"/>
      <c r="O246" s="165"/>
      <c r="P246" s="165"/>
      <c r="Q246" s="165"/>
      <c r="R246" s="165"/>
      <c r="S246" s="165"/>
      <c r="T246" s="166"/>
      <c r="AT246" s="160" t="s">
        <v>181</v>
      </c>
      <c r="AU246" s="160" t="s">
        <v>86</v>
      </c>
      <c r="AV246" s="13" t="s">
        <v>86</v>
      </c>
      <c r="AW246" s="13" t="s">
        <v>33</v>
      </c>
      <c r="AX246" s="13" t="s">
        <v>8</v>
      </c>
      <c r="AY246" s="160" t="s">
        <v>172</v>
      </c>
    </row>
    <row r="247" spans="1:65" s="2" customFormat="1" ht="24.2" customHeight="1" x14ac:dyDescent="0.2">
      <c r="A247" s="32"/>
      <c r="B247" s="144"/>
      <c r="C247" s="145" t="s">
        <v>382</v>
      </c>
      <c r="D247" s="145" t="s">
        <v>174</v>
      </c>
      <c r="E247" s="146" t="s">
        <v>383</v>
      </c>
      <c r="F247" s="147" t="s">
        <v>384</v>
      </c>
      <c r="G247" s="148" t="s">
        <v>177</v>
      </c>
      <c r="H247" s="149">
        <v>0.42499999999999999</v>
      </c>
      <c r="I247" s="150"/>
      <c r="J247" s="151">
        <f>ROUND(I247*H247,0)</f>
        <v>0</v>
      </c>
      <c r="K247" s="147" t="s">
        <v>178</v>
      </c>
      <c r="L247" s="33"/>
      <c r="M247" s="152" t="s">
        <v>1</v>
      </c>
      <c r="N247" s="153" t="s">
        <v>42</v>
      </c>
      <c r="O247" s="58"/>
      <c r="P247" s="154">
        <f>O247*H247</f>
        <v>0</v>
      </c>
      <c r="Q247" s="154">
        <v>2.3367804999999998E-2</v>
      </c>
      <c r="R247" s="154">
        <f>Q247*H247</f>
        <v>9.9313171249999985E-3</v>
      </c>
      <c r="S247" s="154">
        <v>0</v>
      </c>
      <c r="T247" s="155">
        <f>S247*H247</f>
        <v>0</v>
      </c>
      <c r="U247" s="32"/>
      <c r="V247" s="32"/>
      <c r="W247" s="32"/>
      <c r="X247" s="32"/>
      <c r="Y247" s="32"/>
      <c r="Z247" s="32"/>
      <c r="AA247" s="32"/>
      <c r="AB247" s="32"/>
      <c r="AC247" s="32"/>
      <c r="AD247" s="32"/>
      <c r="AE247" s="32"/>
      <c r="AR247" s="156" t="s">
        <v>82</v>
      </c>
      <c r="AT247" s="156" t="s">
        <v>174</v>
      </c>
      <c r="AU247" s="156" t="s">
        <v>86</v>
      </c>
      <c r="AY247" s="17" t="s">
        <v>172</v>
      </c>
      <c r="BE247" s="157">
        <f>IF(N247="základní",J247,0)</f>
        <v>0</v>
      </c>
      <c r="BF247" s="157">
        <f>IF(N247="snížená",J247,0)</f>
        <v>0</v>
      </c>
      <c r="BG247" s="157">
        <f>IF(N247="zákl. přenesená",J247,0)</f>
        <v>0</v>
      </c>
      <c r="BH247" s="157">
        <f>IF(N247="sníž. přenesená",J247,0)</f>
        <v>0</v>
      </c>
      <c r="BI247" s="157">
        <f>IF(N247="nulová",J247,0)</f>
        <v>0</v>
      </c>
      <c r="BJ247" s="17" t="s">
        <v>8</v>
      </c>
      <c r="BK247" s="157">
        <f>ROUND(I247*H247,0)</f>
        <v>0</v>
      </c>
      <c r="BL247" s="17" t="s">
        <v>82</v>
      </c>
      <c r="BM247" s="156" t="s">
        <v>385</v>
      </c>
    </row>
    <row r="248" spans="1:65" s="13" customFormat="1" ht="11.25" x14ac:dyDescent="0.2">
      <c r="B248" s="158"/>
      <c r="D248" s="159" t="s">
        <v>181</v>
      </c>
      <c r="E248" s="160" t="s">
        <v>1</v>
      </c>
      <c r="F248" s="161" t="s">
        <v>365</v>
      </c>
      <c r="H248" s="162">
        <v>0.42499999999999999</v>
      </c>
      <c r="I248" s="163"/>
      <c r="L248" s="158"/>
      <c r="M248" s="164"/>
      <c r="N248" s="165"/>
      <c r="O248" s="165"/>
      <c r="P248" s="165"/>
      <c r="Q248" s="165"/>
      <c r="R248" s="165"/>
      <c r="S248" s="165"/>
      <c r="T248" s="166"/>
      <c r="AT248" s="160" t="s">
        <v>181</v>
      </c>
      <c r="AU248" s="160" t="s">
        <v>86</v>
      </c>
      <c r="AV248" s="13" t="s">
        <v>86</v>
      </c>
      <c r="AW248" s="13" t="s">
        <v>33</v>
      </c>
      <c r="AX248" s="13" t="s">
        <v>8</v>
      </c>
      <c r="AY248" s="160" t="s">
        <v>172</v>
      </c>
    </row>
    <row r="249" spans="1:65" s="2" customFormat="1" ht="24.2" customHeight="1" x14ac:dyDescent="0.2">
      <c r="A249" s="32"/>
      <c r="B249" s="144"/>
      <c r="C249" s="145" t="s">
        <v>386</v>
      </c>
      <c r="D249" s="145" t="s">
        <v>174</v>
      </c>
      <c r="E249" s="146" t="s">
        <v>387</v>
      </c>
      <c r="F249" s="147" t="s">
        <v>388</v>
      </c>
      <c r="G249" s="148" t="s">
        <v>187</v>
      </c>
      <c r="H249" s="149">
        <v>4.7699999999999996</v>
      </c>
      <c r="I249" s="150"/>
      <c r="J249" s="151">
        <f>ROUND(I249*H249,0)</f>
        <v>0</v>
      </c>
      <c r="K249" s="147" t="s">
        <v>178</v>
      </c>
      <c r="L249" s="33"/>
      <c r="M249" s="152" t="s">
        <v>1</v>
      </c>
      <c r="N249" s="153" t="s">
        <v>42</v>
      </c>
      <c r="O249" s="58"/>
      <c r="P249" s="154">
        <f>O249*H249</f>
        <v>0</v>
      </c>
      <c r="Q249" s="154">
        <v>0</v>
      </c>
      <c r="R249" s="154">
        <f>Q249*H249</f>
        <v>0</v>
      </c>
      <c r="S249" s="154">
        <v>0.03</v>
      </c>
      <c r="T249" s="155">
        <f>S249*H249</f>
        <v>0.14309999999999998</v>
      </c>
      <c r="U249" s="32"/>
      <c r="V249" s="32"/>
      <c r="W249" s="32"/>
      <c r="X249" s="32"/>
      <c r="Y249" s="32"/>
      <c r="Z249" s="32"/>
      <c r="AA249" s="32"/>
      <c r="AB249" s="32"/>
      <c r="AC249" s="32"/>
      <c r="AD249" s="32"/>
      <c r="AE249" s="32"/>
      <c r="AR249" s="156" t="s">
        <v>82</v>
      </c>
      <c r="AT249" s="156" t="s">
        <v>174</v>
      </c>
      <c r="AU249" s="156" t="s">
        <v>86</v>
      </c>
      <c r="AY249" s="17" t="s">
        <v>172</v>
      </c>
      <c r="BE249" s="157">
        <f>IF(N249="základní",J249,0)</f>
        <v>0</v>
      </c>
      <c r="BF249" s="157">
        <f>IF(N249="snížená",J249,0)</f>
        <v>0</v>
      </c>
      <c r="BG249" s="157">
        <f>IF(N249="zákl. přenesená",J249,0)</f>
        <v>0</v>
      </c>
      <c r="BH249" s="157">
        <f>IF(N249="sníž. přenesená",J249,0)</f>
        <v>0</v>
      </c>
      <c r="BI249" s="157">
        <f>IF(N249="nulová",J249,0)</f>
        <v>0</v>
      </c>
      <c r="BJ249" s="17" t="s">
        <v>8</v>
      </c>
      <c r="BK249" s="157">
        <f>ROUND(I249*H249,0)</f>
        <v>0</v>
      </c>
      <c r="BL249" s="17" t="s">
        <v>82</v>
      </c>
      <c r="BM249" s="156" t="s">
        <v>389</v>
      </c>
    </row>
    <row r="250" spans="1:65" s="13" customFormat="1" ht="11.25" x14ac:dyDescent="0.2">
      <c r="B250" s="158"/>
      <c r="D250" s="159" t="s">
        <v>181</v>
      </c>
      <c r="E250" s="160" t="s">
        <v>1</v>
      </c>
      <c r="F250" s="161" t="s">
        <v>103</v>
      </c>
      <c r="H250" s="162">
        <v>4.7699999999999996</v>
      </c>
      <c r="I250" s="163"/>
      <c r="L250" s="158"/>
      <c r="M250" s="164"/>
      <c r="N250" s="165"/>
      <c r="O250" s="165"/>
      <c r="P250" s="165"/>
      <c r="Q250" s="165"/>
      <c r="R250" s="165"/>
      <c r="S250" s="165"/>
      <c r="T250" s="166"/>
      <c r="AT250" s="160" t="s">
        <v>181</v>
      </c>
      <c r="AU250" s="160" t="s">
        <v>86</v>
      </c>
      <c r="AV250" s="13" t="s">
        <v>86</v>
      </c>
      <c r="AW250" s="13" t="s">
        <v>33</v>
      </c>
      <c r="AX250" s="13" t="s">
        <v>8</v>
      </c>
      <c r="AY250" s="160" t="s">
        <v>172</v>
      </c>
    </row>
    <row r="251" spans="1:65" s="2" customFormat="1" ht="24.2" customHeight="1" x14ac:dyDescent="0.2">
      <c r="A251" s="32"/>
      <c r="B251" s="144"/>
      <c r="C251" s="145" t="s">
        <v>390</v>
      </c>
      <c r="D251" s="145" t="s">
        <v>174</v>
      </c>
      <c r="E251" s="146" t="s">
        <v>391</v>
      </c>
      <c r="F251" s="147" t="s">
        <v>392</v>
      </c>
      <c r="G251" s="148" t="s">
        <v>187</v>
      </c>
      <c r="H251" s="149">
        <v>4.7699999999999996</v>
      </c>
      <c r="I251" s="150"/>
      <c r="J251" s="151">
        <f>ROUND(I251*H251,0)</f>
        <v>0</v>
      </c>
      <c r="K251" s="147" t="s">
        <v>178</v>
      </c>
      <c r="L251" s="33"/>
      <c r="M251" s="152" t="s">
        <v>1</v>
      </c>
      <c r="N251" s="153" t="s">
        <v>42</v>
      </c>
      <c r="O251" s="58"/>
      <c r="P251" s="154">
        <f>O251*H251</f>
        <v>0</v>
      </c>
      <c r="Q251" s="154">
        <v>0</v>
      </c>
      <c r="R251" s="154">
        <f>Q251*H251</f>
        <v>0</v>
      </c>
      <c r="S251" s="154">
        <v>0</v>
      </c>
      <c r="T251" s="155">
        <f>S251*H251</f>
        <v>0</v>
      </c>
      <c r="U251" s="32"/>
      <c r="V251" s="32"/>
      <c r="W251" s="32"/>
      <c r="X251" s="32"/>
      <c r="Y251" s="32"/>
      <c r="Z251" s="32"/>
      <c r="AA251" s="32"/>
      <c r="AB251" s="32"/>
      <c r="AC251" s="32"/>
      <c r="AD251" s="32"/>
      <c r="AE251" s="32"/>
      <c r="AR251" s="156" t="s">
        <v>82</v>
      </c>
      <c r="AT251" s="156" t="s">
        <v>174</v>
      </c>
      <c r="AU251" s="156" t="s">
        <v>86</v>
      </c>
      <c r="AY251" s="17" t="s">
        <v>172</v>
      </c>
      <c r="BE251" s="157">
        <f>IF(N251="základní",J251,0)</f>
        <v>0</v>
      </c>
      <c r="BF251" s="157">
        <f>IF(N251="snížená",J251,0)</f>
        <v>0</v>
      </c>
      <c r="BG251" s="157">
        <f>IF(N251="zákl. přenesená",J251,0)</f>
        <v>0</v>
      </c>
      <c r="BH251" s="157">
        <f>IF(N251="sníž. přenesená",J251,0)</f>
        <v>0</v>
      </c>
      <c r="BI251" s="157">
        <f>IF(N251="nulová",J251,0)</f>
        <v>0</v>
      </c>
      <c r="BJ251" s="17" t="s">
        <v>8</v>
      </c>
      <c r="BK251" s="157">
        <f>ROUND(I251*H251,0)</f>
        <v>0</v>
      </c>
      <c r="BL251" s="17" t="s">
        <v>82</v>
      </c>
      <c r="BM251" s="156" t="s">
        <v>393</v>
      </c>
    </row>
    <row r="252" spans="1:65" s="13" customFormat="1" ht="11.25" x14ac:dyDescent="0.2">
      <c r="B252" s="158"/>
      <c r="D252" s="159" t="s">
        <v>181</v>
      </c>
      <c r="E252" s="160" t="s">
        <v>1</v>
      </c>
      <c r="F252" s="161" t="s">
        <v>394</v>
      </c>
      <c r="H252" s="162">
        <v>4.7699999999999996</v>
      </c>
      <c r="I252" s="163"/>
      <c r="L252" s="158"/>
      <c r="M252" s="164"/>
      <c r="N252" s="165"/>
      <c r="O252" s="165"/>
      <c r="P252" s="165"/>
      <c r="Q252" s="165"/>
      <c r="R252" s="165"/>
      <c r="S252" s="165"/>
      <c r="T252" s="166"/>
      <c r="AT252" s="160" t="s">
        <v>181</v>
      </c>
      <c r="AU252" s="160" t="s">
        <v>86</v>
      </c>
      <c r="AV252" s="13" t="s">
        <v>86</v>
      </c>
      <c r="AW252" s="13" t="s">
        <v>33</v>
      </c>
      <c r="AX252" s="13" t="s">
        <v>77</v>
      </c>
      <c r="AY252" s="160" t="s">
        <v>172</v>
      </c>
    </row>
    <row r="253" spans="1:65" s="14" customFormat="1" ht="11.25" x14ac:dyDescent="0.2">
      <c r="B253" s="167"/>
      <c r="D253" s="159" t="s">
        <v>181</v>
      </c>
      <c r="E253" s="168" t="s">
        <v>103</v>
      </c>
      <c r="F253" s="169" t="s">
        <v>395</v>
      </c>
      <c r="H253" s="170">
        <v>4.7699999999999996</v>
      </c>
      <c r="I253" s="171"/>
      <c r="L253" s="167"/>
      <c r="M253" s="172"/>
      <c r="N253" s="173"/>
      <c r="O253" s="173"/>
      <c r="P253" s="173"/>
      <c r="Q253" s="173"/>
      <c r="R253" s="173"/>
      <c r="S253" s="173"/>
      <c r="T253" s="174"/>
      <c r="AT253" s="168" t="s">
        <v>181</v>
      </c>
      <c r="AU253" s="168" t="s">
        <v>86</v>
      </c>
      <c r="AV253" s="14" t="s">
        <v>184</v>
      </c>
      <c r="AW253" s="14" t="s">
        <v>33</v>
      </c>
      <c r="AX253" s="14" t="s">
        <v>8</v>
      </c>
      <c r="AY253" s="168" t="s">
        <v>172</v>
      </c>
    </row>
    <row r="254" spans="1:65" s="2" customFormat="1" ht="24.2" customHeight="1" x14ac:dyDescent="0.2">
      <c r="A254" s="32"/>
      <c r="B254" s="144"/>
      <c r="C254" s="175" t="s">
        <v>396</v>
      </c>
      <c r="D254" s="175" t="s">
        <v>210</v>
      </c>
      <c r="E254" s="176" t="s">
        <v>397</v>
      </c>
      <c r="F254" s="177" t="s">
        <v>398</v>
      </c>
      <c r="G254" s="178" t="s">
        <v>187</v>
      </c>
      <c r="H254" s="179">
        <v>5.2469999999999999</v>
      </c>
      <c r="I254" s="180"/>
      <c r="J254" s="181">
        <f>ROUND(I254*H254,0)</f>
        <v>0</v>
      </c>
      <c r="K254" s="177" t="s">
        <v>178</v>
      </c>
      <c r="L254" s="182"/>
      <c r="M254" s="183" t="s">
        <v>1</v>
      </c>
      <c r="N254" s="184" t="s">
        <v>42</v>
      </c>
      <c r="O254" s="58"/>
      <c r="P254" s="154">
        <f>O254*H254</f>
        <v>0</v>
      </c>
      <c r="Q254" s="154">
        <v>1.4500000000000001E-2</v>
      </c>
      <c r="R254" s="154">
        <f>Q254*H254</f>
        <v>7.6081499999999996E-2</v>
      </c>
      <c r="S254" s="154">
        <v>0</v>
      </c>
      <c r="T254" s="155">
        <f>S254*H254</f>
        <v>0</v>
      </c>
      <c r="U254" s="32"/>
      <c r="V254" s="32"/>
      <c r="W254" s="32"/>
      <c r="X254" s="32"/>
      <c r="Y254" s="32"/>
      <c r="Z254" s="32"/>
      <c r="AA254" s="32"/>
      <c r="AB254" s="32"/>
      <c r="AC254" s="32"/>
      <c r="AD254" s="32"/>
      <c r="AE254" s="32"/>
      <c r="AR254" s="156" t="s">
        <v>346</v>
      </c>
      <c r="AT254" s="156" t="s">
        <v>210</v>
      </c>
      <c r="AU254" s="156" t="s">
        <v>86</v>
      </c>
      <c r="AY254" s="17" t="s">
        <v>172</v>
      </c>
      <c r="BE254" s="157">
        <f>IF(N254="základní",J254,0)</f>
        <v>0</v>
      </c>
      <c r="BF254" s="157">
        <f>IF(N254="snížená",J254,0)</f>
        <v>0</v>
      </c>
      <c r="BG254" s="157">
        <f>IF(N254="zákl. přenesená",J254,0)</f>
        <v>0</v>
      </c>
      <c r="BH254" s="157">
        <f>IF(N254="sníž. přenesená",J254,0)</f>
        <v>0</v>
      </c>
      <c r="BI254" s="157">
        <f>IF(N254="nulová",J254,0)</f>
        <v>0</v>
      </c>
      <c r="BJ254" s="17" t="s">
        <v>8</v>
      </c>
      <c r="BK254" s="157">
        <f>ROUND(I254*H254,0)</f>
        <v>0</v>
      </c>
      <c r="BL254" s="17" t="s">
        <v>82</v>
      </c>
      <c r="BM254" s="156" t="s">
        <v>399</v>
      </c>
    </row>
    <row r="255" spans="1:65" s="13" customFormat="1" ht="11.25" x14ac:dyDescent="0.2">
      <c r="B255" s="158"/>
      <c r="D255" s="159" t="s">
        <v>181</v>
      </c>
      <c r="E255" s="160" t="s">
        <v>1</v>
      </c>
      <c r="F255" s="161" t="s">
        <v>354</v>
      </c>
      <c r="H255" s="162">
        <v>5.2469999999999999</v>
      </c>
      <c r="I255" s="163"/>
      <c r="L255" s="158"/>
      <c r="M255" s="164"/>
      <c r="N255" s="165"/>
      <c r="O255" s="165"/>
      <c r="P255" s="165"/>
      <c r="Q255" s="165"/>
      <c r="R255" s="165"/>
      <c r="S255" s="165"/>
      <c r="T255" s="166"/>
      <c r="AT255" s="160" t="s">
        <v>181</v>
      </c>
      <c r="AU255" s="160" t="s">
        <v>86</v>
      </c>
      <c r="AV255" s="13" t="s">
        <v>86</v>
      </c>
      <c r="AW255" s="13" t="s">
        <v>33</v>
      </c>
      <c r="AX255" s="13" t="s">
        <v>8</v>
      </c>
      <c r="AY255" s="160" t="s">
        <v>172</v>
      </c>
    </row>
    <row r="256" spans="1:65" s="2" customFormat="1" ht="24.2" customHeight="1" x14ac:dyDescent="0.2">
      <c r="A256" s="32"/>
      <c r="B256" s="144"/>
      <c r="C256" s="145" t="s">
        <v>400</v>
      </c>
      <c r="D256" s="145" t="s">
        <v>174</v>
      </c>
      <c r="E256" s="146" t="s">
        <v>401</v>
      </c>
      <c r="F256" s="147" t="s">
        <v>402</v>
      </c>
      <c r="G256" s="148" t="s">
        <v>316</v>
      </c>
      <c r="H256" s="149">
        <v>0.34399999999999997</v>
      </c>
      <c r="I256" s="150"/>
      <c r="J256" s="151">
        <f>ROUND(I256*H256,0)</f>
        <v>0</v>
      </c>
      <c r="K256" s="147" t="s">
        <v>178</v>
      </c>
      <c r="L256" s="33"/>
      <c r="M256" s="152" t="s">
        <v>1</v>
      </c>
      <c r="N256" s="153" t="s">
        <v>42</v>
      </c>
      <c r="O256" s="58"/>
      <c r="P256" s="154">
        <f>O256*H256</f>
        <v>0</v>
      </c>
      <c r="Q256" s="154">
        <v>0</v>
      </c>
      <c r="R256" s="154">
        <f>Q256*H256</f>
        <v>0</v>
      </c>
      <c r="S256" s="154">
        <v>0</v>
      </c>
      <c r="T256" s="155">
        <f>S256*H256</f>
        <v>0</v>
      </c>
      <c r="U256" s="32"/>
      <c r="V256" s="32"/>
      <c r="W256" s="32"/>
      <c r="X256" s="32"/>
      <c r="Y256" s="32"/>
      <c r="Z256" s="32"/>
      <c r="AA256" s="32"/>
      <c r="AB256" s="32"/>
      <c r="AC256" s="32"/>
      <c r="AD256" s="32"/>
      <c r="AE256" s="32"/>
      <c r="AR256" s="156" t="s">
        <v>82</v>
      </c>
      <c r="AT256" s="156" t="s">
        <v>174</v>
      </c>
      <c r="AU256" s="156" t="s">
        <v>86</v>
      </c>
      <c r="AY256" s="17" t="s">
        <v>172</v>
      </c>
      <c r="BE256" s="157">
        <f>IF(N256="základní",J256,0)</f>
        <v>0</v>
      </c>
      <c r="BF256" s="157">
        <f>IF(N256="snížená",J256,0)</f>
        <v>0</v>
      </c>
      <c r="BG256" s="157">
        <f>IF(N256="zákl. přenesená",J256,0)</f>
        <v>0</v>
      </c>
      <c r="BH256" s="157">
        <f>IF(N256="sníž. přenesená",J256,0)</f>
        <v>0</v>
      </c>
      <c r="BI256" s="157">
        <f>IF(N256="nulová",J256,0)</f>
        <v>0</v>
      </c>
      <c r="BJ256" s="17" t="s">
        <v>8</v>
      </c>
      <c r="BK256" s="157">
        <f>ROUND(I256*H256,0)</f>
        <v>0</v>
      </c>
      <c r="BL256" s="17" t="s">
        <v>82</v>
      </c>
      <c r="BM256" s="156" t="s">
        <v>403</v>
      </c>
    </row>
    <row r="257" spans="1:65" s="12" customFormat="1" ht="22.9" customHeight="1" x14ac:dyDescent="0.2">
      <c r="B257" s="131"/>
      <c r="D257" s="132" t="s">
        <v>76</v>
      </c>
      <c r="E257" s="142" t="s">
        <v>404</v>
      </c>
      <c r="F257" s="142" t="s">
        <v>405</v>
      </c>
      <c r="I257" s="134"/>
      <c r="J257" s="143">
        <f>BK257</f>
        <v>0</v>
      </c>
      <c r="L257" s="131"/>
      <c r="M257" s="136"/>
      <c r="N257" s="137"/>
      <c r="O257" s="137"/>
      <c r="P257" s="138">
        <f>SUM(P258:P262)</f>
        <v>0</v>
      </c>
      <c r="Q257" s="137"/>
      <c r="R257" s="138">
        <f>SUM(R258:R262)</f>
        <v>5.1513915E-2</v>
      </c>
      <c r="S257" s="137"/>
      <c r="T257" s="139">
        <f>SUM(T258:T262)</f>
        <v>0</v>
      </c>
      <c r="AR257" s="132" t="s">
        <v>86</v>
      </c>
      <c r="AT257" s="140" t="s">
        <v>76</v>
      </c>
      <c r="AU257" s="140" t="s">
        <v>8</v>
      </c>
      <c r="AY257" s="132" t="s">
        <v>172</v>
      </c>
      <c r="BK257" s="141">
        <f>SUM(BK258:BK262)</f>
        <v>0</v>
      </c>
    </row>
    <row r="258" spans="1:65" s="2" customFormat="1" ht="24.2" customHeight="1" x14ac:dyDescent="0.2">
      <c r="A258" s="32"/>
      <c r="B258" s="144"/>
      <c r="C258" s="145" t="s">
        <v>406</v>
      </c>
      <c r="D258" s="145" t="s">
        <v>174</v>
      </c>
      <c r="E258" s="146" t="s">
        <v>407</v>
      </c>
      <c r="F258" s="147" t="s">
        <v>408</v>
      </c>
      <c r="G258" s="148" t="s">
        <v>187</v>
      </c>
      <c r="H258" s="149">
        <v>17.72</v>
      </c>
      <c r="I258" s="150"/>
      <c r="J258" s="151">
        <f>ROUND(I258*H258,0)</f>
        <v>0</v>
      </c>
      <c r="K258" s="147" t="s">
        <v>178</v>
      </c>
      <c r="L258" s="33"/>
      <c r="M258" s="152" t="s">
        <v>1</v>
      </c>
      <c r="N258" s="153" t="s">
        <v>42</v>
      </c>
      <c r="O258" s="58"/>
      <c r="P258" s="154">
        <f>O258*H258</f>
        <v>0</v>
      </c>
      <c r="Q258" s="154">
        <v>2.65E-3</v>
      </c>
      <c r="R258" s="154">
        <f>Q258*H258</f>
        <v>4.6958E-2</v>
      </c>
      <c r="S258" s="154">
        <v>0</v>
      </c>
      <c r="T258" s="155">
        <f>S258*H258</f>
        <v>0</v>
      </c>
      <c r="U258" s="32"/>
      <c r="V258" s="32"/>
      <c r="W258" s="32"/>
      <c r="X258" s="32"/>
      <c r="Y258" s="32"/>
      <c r="Z258" s="32"/>
      <c r="AA258" s="32"/>
      <c r="AB258" s="32"/>
      <c r="AC258" s="32"/>
      <c r="AD258" s="32"/>
      <c r="AE258" s="32"/>
      <c r="AR258" s="156" t="s">
        <v>82</v>
      </c>
      <c r="AT258" s="156" t="s">
        <v>174</v>
      </c>
      <c r="AU258" s="156" t="s">
        <v>86</v>
      </c>
      <c r="AY258" s="17" t="s">
        <v>172</v>
      </c>
      <c r="BE258" s="157">
        <f>IF(N258="základní",J258,0)</f>
        <v>0</v>
      </c>
      <c r="BF258" s="157">
        <f>IF(N258="snížená",J258,0)</f>
        <v>0</v>
      </c>
      <c r="BG258" s="157">
        <f>IF(N258="zákl. přenesená",J258,0)</f>
        <v>0</v>
      </c>
      <c r="BH258" s="157">
        <f>IF(N258="sníž. přenesená",J258,0)</f>
        <v>0</v>
      </c>
      <c r="BI258" s="157">
        <f>IF(N258="nulová",J258,0)</f>
        <v>0</v>
      </c>
      <c r="BJ258" s="17" t="s">
        <v>8</v>
      </c>
      <c r="BK258" s="157">
        <f>ROUND(I258*H258,0)</f>
        <v>0</v>
      </c>
      <c r="BL258" s="17" t="s">
        <v>82</v>
      </c>
      <c r="BM258" s="156" t="s">
        <v>409</v>
      </c>
    </row>
    <row r="259" spans="1:65" s="13" customFormat="1" ht="11.25" x14ac:dyDescent="0.2">
      <c r="B259" s="158"/>
      <c r="D259" s="159" t="s">
        <v>181</v>
      </c>
      <c r="E259" s="160" t="s">
        <v>1</v>
      </c>
      <c r="F259" s="161" t="s">
        <v>119</v>
      </c>
      <c r="H259" s="162">
        <v>17.72</v>
      </c>
      <c r="I259" s="163"/>
      <c r="L259" s="158"/>
      <c r="M259" s="164"/>
      <c r="N259" s="165"/>
      <c r="O259" s="165"/>
      <c r="P259" s="165"/>
      <c r="Q259" s="165"/>
      <c r="R259" s="165"/>
      <c r="S259" s="165"/>
      <c r="T259" s="166"/>
      <c r="AT259" s="160" t="s">
        <v>181</v>
      </c>
      <c r="AU259" s="160" t="s">
        <v>86</v>
      </c>
      <c r="AV259" s="13" t="s">
        <v>86</v>
      </c>
      <c r="AW259" s="13" t="s">
        <v>33</v>
      </c>
      <c r="AX259" s="13" t="s">
        <v>8</v>
      </c>
      <c r="AY259" s="160" t="s">
        <v>172</v>
      </c>
    </row>
    <row r="260" spans="1:65" s="2" customFormat="1" ht="24.2" customHeight="1" x14ac:dyDescent="0.2">
      <c r="A260" s="32"/>
      <c r="B260" s="144"/>
      <c r="C260" s="145" t="s">
        <v>410</v>
      </c>
      <c r="D260" s="145" t="s">
        <v>174</v>
      </c>
      <c r="E260" s="146" t="s">
        <v>411</v>
      </c>
      <c r="F260" s="147" t="s">
        <v>412</v>
      </c>
      <c r="G260" s="148" t="s">
        <v>271</v>
      </c>
      <c r="H260" s="149">
        <v>8.06</v>
      </c>
      <c r="I260" s="150"/>
      <c r="J260" s="151">
        <f>ROUND(I260*H260,0)</f>
        <v>0</v>
      </c>
      <c r="K260" s="147" t="s">
        <v>178</v>
      </c>
      <c r="L260" s="33"/>
      <c r="M260" s="152" t="s">
        <v>1</v>
      </c>
      <c r="N260" s="153" t="s">
        <v>42</v>
      </c>
      <c r="O260" s="58"/>
      <c r="P260" s="154">
        <f>O260*H260</f>
        <v>0</v>
      </c>
      <c r="Q260" s="154">
        <v>5.6525E-4</v>
      </c>
      <c r="R260" s="154">
        <f>Q260*H260</f>
        <v>4.5559150000000007E-3</v>
      </c>
      <c r="S260" s="154">
        <v>0</v>
      </c>
      <c r="T260" s="155">
        <f>S260*H260</f>
        <v>0</v>
      </c>
      <c r="U260" s="32"/>
      <c r="V260" s="32"/>
      <c r="W260" s="32"/>
      <c r="X260" s="32"/>
      <c r="Y260" s="32"/>
      <c r="Z260" s="32"/>
      <c r="AA260" s="32"/>
      <c r="AB260" s="32"/>
      <c r="AC260" s="32"/>
      <c r="AD260" s="32"/>
      <c r="AE260" s="32"/>
      <c r="AR260" s="156" t="s">
        <v>82</v>
      </c>
      <c r="AT260" s="156" t="s">
        <v>174</v>
      </c>
      <c r="AU260" s="156" t="s">
        <v>86</v>
      </c>
      <c r="AY260" s="17" t="s">
        <v>172</v>
      </c>
      <c r="BE260" s="157">
        <f>IF(N260="základní",J260,0)</f>
        <v>0</v>
      </c>
      <c r="BF260" s="157">
        <f>IF(N260="snížená",J260,0)</f>
        <v>0</v>
      </c>
      <c r="BG260" s="157">
        <f>IF(N260="zákl. přenesená",J260,0)</f>
        <v>0</v>
      </c>
      <c r="BH260" s="157">
        <f>IF(N260="sníž. přenesená",J260,0)</f>
        <v>0</v>
      </c>
      <c r="BI260" s="157">
        <f>IF(N260="nulová",J260,0)</f>
        <v>0</v>
      </c>
      <c r="BJ260" s="17" t="s">
        <v>8</v>
      </c>
      <c r="BK260" s="157">
        <f>ROUND(I260*H260,0)</f>
        <v>0</v>
      </c>
      <c r="BL260" s="17" t="s">
        <v>82</v>
      </c>
      <c r="BM260" s="156" t="s">
        <v>413</v>
      </c>
    </row>
    <row r="261" spans="1:65" s="13" customFormat="1" ht="11.25" x14ac:dyDescent="0.2">
      <c r="B261" s="158"/>
      <c r="D261" s="159" t="s">
        <v>181</v>
      </c>
      <c r="E261" s="160" t="s">
        <v>1</v>
      </c>
      <c r="F261" s="161" t="s">
        <v>414</v>
      </c>
      <c r="H261" s="162">
        <v>8.06</v>
      </c>
      <c r="I261" s="163"/>
      <c r="L261" s="158"/>
      <c r="M261" s="164"/>
      <c r="N261" s="165"/>
      <c r="O261" s="165"/>
      <c r="P261" s="165"/>
      <c r="Q261" s="165"/>
      <c r="R261" s="165"/>
      <c r="S261" s="165"/>
      <c r="T261" s="166"/>
      <c r="AT261" s="160" t="s">
        <v>181</v>
      </c>
      <c r="AU261" s="160" t="s">
        <v>86</v>
      </c>
      <c r="AV261" s="13" t="s">
        <v>86</v>
      </c>
      <c r="AW261" s="13" t="s">
        <v>33</v>
      </c>
      <c r="AX261" s="13" t="s">
        <v>8</v>
      </c>
      <c r="AY261" s="160" t="s">
        <v>172</v>
      </c>
    </row>
    <row r="262" spans="1:65" s="2" customFormat="1" ht="24.2" customHeight="1" x14ac:dyDescent="0.2">
      <c r="A262" s="32"/>
      <c r="B262" s="144"/>
      <c r="C262" s="145" t="s">
        <v>415</v>
      </c>
      <c r="D262" s="145" t="s">
        <v>174</v>
      </c>
      <c r="E262" s="146" t="s">
        <v>416</v>
      </c>
      <c r="F262" s="147" t="s">
        <v>417</v>
      </c>
      <c r="G262" s="148" t="s">
        <v>316</v>
      </c>
      <c r="H262" s="149">
        <v>5.1999999999999998E-2</v>
      </c>
      <c r="I262" s="150"/>
      <c r="J262" s="151">
        <f>ROUND(I262*H262,0)</f>
        <v>0</v>
      </c>
      <c r="K262" s="147" t="s">
        <v>178</v>
      </c>
      <c r="L262" s="33"/>
      <c r="M262" s="152" t="s">
        <v>1</v>
      </c>
      <c r="N262" s="153" t="s">
        <v>42</v>
      </c>
      <c r="O262" s="58"/>
      <c r="P262" s="154">
        <f>O262*H262</f>
        <v>0</v>
      </c>
      <c r="Q262" s="154">
        <v>0</v>
      </c>
      <c r="R262" s="154">
        <f>Q262*H262</f>
        <v>0</v>
      </c>
      <c r="S262" s="154">
        <v>0</v>
      </c>
      <c r="T262" s="155">
        <f>S262*H262</f>
        <v>0</v>
      </c>
      <c r="U262" s="32"/>
      <c r="V262" s="32"/>
      <c r="W262" s="32"/>
      <c r="X262" s="32"/>
      <c r="Y262" s="32"/>
      <c r="Z262" s="32"/>
      <c r="AA262" s="32"/>
      <c r="AB262" s="32"/>
      <c r="AC262" s="32"/>
      <c r="AD262" s="32"/>
      <c r="AE262" s="32"/>
      <c r="AR262" s="156" t="s">
        <v>82</v>
      </c>
      <c r="AT262" s="156" t="s">
        <v>174</v>
      </c>
      <c r="AU262" s="156" t="s">
        <v>86</v>
      </c>
      <c r="AY262" s="17" t="s">
        <v>172</v>
      </c>
      <c r="BE262" s="157">
        <f>IF(N262="základní",J262,0)</f>
        <v>0</v>
      </c>
      <c r="BF262" s="157">
        <f>IF(N262="snížená",J262,0)</f>
        <v>0</v>
      </c>
      <c r="BG262" s="157">
        <f>IF(N262="zákl. přenesená",J262,0)</f>
        <v>0</v>
      </c>
      <c r="BH262" s="157">
        <f>IF(N262="sníž. přenesená",J262,0)</f>
        <v>0</v>
      </c>
      <c r="BI262" s="157">
        <f>IF(N262="nulová",J262,0)</f>
        <v>0</v>
      </c>
      <c r="BJ262" s="17" t="s">
        <v>8</v>
      </c>
      <c r="BK262" s="157">
        <f>ROUND(I262*H262,0)</f>
        <v>0</v>
      </c>
      <c r="BL262" s="17" t="s">
        <v>82</v>
      </c>
      <c r="BM262" s="156" t="s">
        <v>418</v>
      </c>
    </row>
    <row r="263" spans="1:65" s="12" customFormat="1" ht="22.9" customHeight="1" x14ac:dyDescent="0.2">
      <c r="B263" s="131"/>
      <c r="D263" s="132" t="s">
        <v>76</v>
      </c>
      <c r="E263" s="142" t="s">
        <v>419</v>
      </c>
      <c r="F263" s="142" t="s">
        <v>420</v>
      </c>
      <c r="I263" s="134"/>
      <c r="J263" s="143">
        <f>BK263</f>
        <v>0</v>
      </c>
      <c r="L263" s="131"/>
      <c r="M263" s="136"/>
      <c r="N263" s="137"/>
      <c r="O263" s="137"/>
      <c r="P263" s="138">
        <f>SUM(P264:P279)</f>
        <v>0</v>
      </c>
      <c r="Q263" s="137"/>
      <c r="R263" s="138">
        <f>SUM(R264:R279)</f>
        <v>5.2628400000000004E-3</v>
      </c>
      <c r="S263" s="137"/>
      <c r="T263" s="139">
        <f>SUM(T264:T279)</f>
        <v>0.16833999999999999</v>
      </c>
      <c r="AR263" s="132" t="s">
        <v>86</v>
      </c>
      <c r="AT263" s="140" t="s">
        <v>76</v>
      </c>
      <c r="AU263" s="140" t="s">
        <v>8</v>
      </c>
      <c r="AY263" s="132" t="s">
        <v>172</v>
      </c>
      <c r="BK263" s="141">
        <f>SUM(BK264:BK279)</f>
        <v>0</v>
      </c>
    </row>
    <row r="264" spans="1:65" s="2" customFormat="1" ht="14.45" customHeight="1" x14ac:dyDescent="0.2">
      <c r="A264" s="32"/>
      <c r="B264" s="144"/>
      <c r="C264" s="145" t="s">
        <v>421</v>
      </c>
      <c r="D264" s="145" t="s">
        <v>174</v>
      </c>
      <c r="E264" s="146" t="s">
        <v>422</v>
      </c>
      <c r="F264" s="147" t="s">
        <v>423</v>
      </c>
      <c r="G264" s="148" t="s">
        <v>187</v>
      </c>
      <c r="H264" s="149">
        <v>17.72</v>
      </c>
      <c r="I264" s="150"/>
      <c r="J264" s="151">
        <f>ROUND(I264*H264,0)</f>
        <v>0</v>
      </c>
      <c r="K264" s="147" t="s">
        <v>178</v>
      </c>
      <c r="L264" s="33"/>
      <c r="M264" s="152" t="s">
        <v>1</v>
      </c>
      <c r="N264" s="153" t="s">
        <v>42</v>
      </c>
      <c r="O264" s="58"/>
      <c r="P264" s="154">
        <f>O264*H264</f>
        <v>0</v>
      </c>
      <c r="Q264" s="154">
        <v>0</v>
      </c>
      <c r="R264" s="154">
        <f>Q264*H264</f>
        <v>0</v>
      </c>
      <c r="S264" s="154">
        <v>9.4999999999999998E-3</v>
      </c>
      <c r="T264" s="155">
        <f>S264*H264</f>
        <v>0.16833999999999999</v>
      </c>
      <c r="U264" s="32"/>
      <c r="V264" s="32"/>
      <c r="W264" s="32"/>
      <c r="X264" s="32"/>
      <c r="Y264" s="32"/>
      <c r="Z264" s="32"/>
      <c r="AA264" s="32"/>
      <c r="AB264" s="32"/>
      <c r="AC264" s="32"/>
      <c r="AD264" s="32"/>
      <c r="AE264" s="32"/>
      <c r="AR264" s="156" t="s">
        <v>82</v>
      </c>
      <c r="AT264" s="156" t="s">
        <v>174</v>
      </c>
      <c r="AU264" s="156" t="s">
        <v>86</v>
      </c>
      <c r="AY264" s="17" t="s">
        <v>172</v>
      </c>
      <c r="BE264" s="157">
        <f>IF(N264="základní",J264,0)</f>
        <v>0</v>
      </c>
      <c r="BF264" s="157">
        <f>IF(N264="snížená",J264,0)</f>
        <v>0</v>
      </c>
      <c r="BG264" s="157">
        <f>IF(N264="zákl. přenesená",J264,0)</f>
        <v>0</v>
      </c>
      <c r="BH264" s="157">
        <f>IF(N264="sníž. přenesená",J264,0)</f>
        <v>0</v>
      </c>
      <c r="BI264" s="157">
        <f>IF(N264="nulová",J264,0)</f>
        <v>0</v>
      </c>
      <c r="BJ264" s="17" t="s">
        <v>8</v>
      </c>
      <c r="BK264" s="157">
        <f>ROUND(I264*H264,0)</f>
        <v>0</v>
      </c>
      <c r="BL264" s="17" t="s">
        <v>82</v>
      </c>
      <c r="BM264" s="156" t="s">
        <v>424</v>
      </c>
    </row>
    <row r="265" spans="1:65" s="13" customFormat="1" ht="11.25" x14ac:dyDescent="0.2">
      <c r="B265" s="158"/>
      <c r="D265" s="159" t="s">
        <v>181</v>
      </c>
      <c r="E265" s="160" t="s">
        <v>1</v>
      </c>
      <c r="F265" s="161" t="s">
        <v>370</v>
      </c>
      <c r="H265" s="162">
        <v>12.896000000000001</v>
      </c>
      <c r="I265" s="163"/>
      <c r="L265" s="158"/>
      <c r="M265" s="164"/>
      <c r="N265" s="165"/>
      <c r="O265" s="165"/>
      <c r="P265" s="165"/>
      <c r="Q265" s="165"/>
      <c r="R265" s="165"/>
      <c r="S265" s="165"/>
      <c r="T265" s="166"/>
      <c r="AT265" s="160" t="s">
        <v>181</v>
      </c>
      <c r="AU265" s="160" t="s">
        <v>86</v>
      </c>
      <c r="AV265" s="13" t="s">
        <v>86</v>
      </c>
      <c r="AW265" s="13" t="s">
        <v>33</v>
      </c>
      <c r="AX265" s="13" t="s">
        <v>77</v>
      </c>
      <c r="AY265" s="160" t="s">
        <v>172</v>
      </c>
    </row>
    <row r="266" spans="1:65" s="13" customFormat="1" ht="11.25" x14ac:dyDescent="0.2">
      <c r="B266" s="158"/>
      <c r="D266" s="159" t="s">
        <v>181</v>
      </c>
      <c r="E266" s="160" t="s">
        <v>1</v>
      </c>
      <c r="F266" s="161" t="s">
        <v>371</v>
      </c>
      <c r="H266" s="162">
        <v>4.8239999999999998</v>
      </c>
      <c r="I266" s="163"/>
      <c r="L266" s="158"/>
      <c r="M266" s="164"/>
      <c r="N266" s="165"/>
      <c r="O266" s="165"/>
      <c r="P266" s="165"/>
      <c r="Q266" s="165"/>
      <c r="R266" s="165"/>
      <c r="S266" s="165"/>
      <c r="T266" s="166"/>
      <c r="AT266" s="160" t="s">
        <v>181</v>
      </c>
      <c r="AU266" s="160" t="s">
        <v>86</v>
      </c>
      <c r="AV266" s="13" t="s">
        <v>86</v>
      </c>
      <c r="AW266" s="13" t="s">
        <v>33</v>
      </c>
      <c r="AX266" s="13" t="s">
        <v>77</v>
      </c>
      <c r="AY266" s="160" t="s">
        <v>172</v>
      </c>
    </row>
    <row r="267" spans="1:65" s="14" customFormat="1" ht="11.25" x14ac:dyDescent="0.2">
      <c r="B267" s="167"/>
      <c r="D267" s="159" t="s">
        <v>181</v>
      </c>
      <c r="E267" s="168" t="s">
        <v>115</v>
      </c>
      <c r="F267" s="169" t="s">
        <v>425</v>
      </c>
      <c r="H267" s="170">
        <v>17.72</v>
      </c>
      <c r="I267" s="171"/>
      <c r="L267" s="167"/>
      <c r="M267" s="172"/>
      <c r="N267" s="173"/>
      <c r="O267" s="173"/>
      <c r="P267" s="173"/>
      <c r="Q267" s="173"/>
      <c r="R267" s="173"/>
      <c r="S267" s="173"/>
      <c r="T267" s="174"/>
      <c r="AT267" s="168" t="s">
        <v>181</v>
      </c>
      <c r="AU267" s="168" t="s">
        <v>86</v>
      </c>
      <c r="AV267" s="14" t="s">
        <v>184</v>
      </c>
      <c r="AW267" s="14" t="s">
        <v>33</v>
      </c>
      <c r="AX267" s="14" t="s">
        <v>8</v>
      </c>
      <c r="AY267" s="168" t="s">
        <v>172</v>
      </c>
    </row>
    <row r="268" spans="1:65" s="2" customFormat="1" ht="24.2" customHeight="1" x14ac:dyDescent="0.2">
      <c r="A268" s="32"/>
      <c r="B268" s="144"/>
      <c r="C268" s="145" t="s">
        <v>426</v>
      </c>
      <c r="D268" s="145" t="s">
        <v>174</v>
      </c>
      <c r="E268" s="146" t="s">
        <v>427</v>
      </c>
      <c r="F268" s="147" t="s">
        <v>428</v>
      </c>
      <c r="G268" s="148" t="s">
        <v>271</v>
      </c>
      <c r="H268" s="149">
        <v>3.2</v>
      </c>
      <c r="I268" s="150"/>
      <c r="J268" s="151">
        <f>ROUND(I268*H268,0)</f>
        <v>0</v>
      </c>
      <c r="K268" s="147" t="s">
        <v>178</v>
      </c>
      <c r="L268" s="33"/>
      <c r="M268" s="152" t="s">
        <v>1</v>
      </c>
      <c r="N268" s="153" t="s">
        <v>42</v>
      </c>
      <c r="O268" s="58"/>
      <c r="P268" s="154">
        <f>O268*H268</f>
        <v>0</v>
      </c>
      <c r="Q268" s="154">
        <v>0</v>
      </c>
      <c r="R268" s="154">
        <f>Q268*H268</f>
        <v>0</v>
      </c>
      <c r="S268" s="154">
        <v>0</v>
      </c>
      <c r="T268" s="155">
        <f>S268*H268</f>
        <v>0</v>
      </c>
      <c r="U268" s="32"/>
      <c r="V268" s="32"/>
      <c r="W268" s="32"/>
      <c r="X268" s="32"/>
      <c r="Y268" s="32"/>
      <c r="Z268" s="32"/>
      <c r="AA268" s="32"/>
      <c r="AB268" s="32"/>
      <c r="AC268" s="32"/>
      <c r="AD268" s="32"/>
      <c r="AE268" s="32"/>
      <c r="AR268" s="156" t="s">
        <v>82</v>
      </c>
      <c r="AT268" s="156" t="s">
        <v>174</v>
      </c>
      <c r="AU268" s="156" t="s">
        <v>86</v>
      </c>
      <c r="AY268" s="17" t="s">
        <v>172</v>
      </c>
      <c r="BE268" s="157">
        <f>IF(N268="základní",J268,0)</f>
        <v>0</v>
      </c>
      <c r="BF268" s="157">
        <f>IF(N268="snížená",J268,0)</f>
        <v>0</v>
      </c>
      <c r="BG268" s="157">
        <f>IF(N268="zákl. přenesená",J268,0)</f>
        <v>0</v>
      </c>
      <c r="BH268" s="157">
        <f>IF(N268="sníž. přenesená",J268,0)</f>
        <v>0</v>
      </c>
      <c r="BI268" s="157">
        <f>IF(N268="nulová",J268,0)</f>
        <v>0</v>
      </c>
      <c r="BJ268" s="17" t="s">
        <v>8</v>
      </c>
      <c r="BK268" s="157">
        <f>ROUND(I268*H268,0)</f>
        <v>0</v>
      </c>
      <c r="BL268" s="17" t="s">
        <v>82</v>
      </c>
      <c r="BM268" s="156" t="s">
        <v>429</v>
      </c>
    </row>
    <row r="269" spans="1:65" s="13" customFormat="1" ht="11.25" x14ac:dyDescent="0.2">
      <c r="B269" s="158"/>
      <c r="D269" s="159" t="s">
        <v>181</v>
      </c>
      <c r="E269" s="160" t="s">
        <v>1</v>
      </c>
      <c r="F269" s="161" t="s">
        <v>118</v>
      </c>
      <c r="H269" s="162">
        <v>3.2</v>
      </c>
      <c r="I269" s="163"/>
      <c r="L269" s="158"/>
      <c r="M269" s="164"/>
      <c r="N269" s="165"/>
      <c r="O269" s="165"/>
      <c r="P269" s="165"/>
      <c r="Q269" s="165"/>
      <c r="R269" s="165"/>
      <c r="S269" s="165"/>
      <c r="T269" s="166"/>
      <c r="AT269" s="160" t="s">
        <v>181</v>
      </c>
      <c r="AU269" s="160" t="s">
        <v>86</v>
      </c>
      <c r="AV269" s="13" t="s">
        <v>86</v>
      </c>
      <c r="AW269" s="13" t="s">
        <v>33</v>
      </c>
      <c r="AX269" s="13" t="s">
        <v>77</v>
      </c>
      <c r="AY269" s="160" t="s">
        <v>172</v>
      </c>
    </row>
    <row r="270" spans="1:65" s="14" customFormat="1" ht="11.25" x14ac:dyDescent="0.2">
      <c r="B270" s="167"/>
      <c r="D270" s="159" t="s">
        <v>181</v>
      </c>
      <c r="E270" s="168" t="s">
        <v>117</v>
      </c>
      <c r="F270" s="169" t="s">
        <v>430</v>
      </c>
      <c r="H270" s="170">
        <v>3.2</v>
      </c>
      <c r="I270" s="171"/>
      <c r="L270" s="167"/>
      <c r="M270" s="172"/>
      <c r="N270" s="173"/>
      <c r="O270" s="173"/>
      <c r="P270" s="173"/>
      <c r="Q270" s="173"/>
      <c r="R270" s="173"/>
      <c r="S270" s="173"/>
      <c r="T270" s="174"/>
      <c r="AT270" s="168" t="s">
        <v>181</v>
      </c>
      <c r="AU270" s="168" t="s">
        <v>86</v>
      </c>
      <c r="AV270" s="14" t="s">
        <v>184</v>
      </c>
      <c r="AW270" s="14" t="s">
        <v>33</v>
      </c>
      <c r="AX270" s="14" t="s">
        <v>8</v>
      </c>
      <c r="AY270" s="168" t="s">
        <v>172</v>
      </c>
    </row>
    <row r="271" spans="1:65" s="2" customFormat="1" ht="24.2" customHeight="1" x14ac:dyDescent="0.2">
      <c r="A271" s="32"/>
      <c r="B271" s="144"/>
      <c r="C271" s="145" t="s">
        <v>431</v>
      </c>
      <c r="D271" s="145" t="s">
        <v>174</v>
      </c>
      <c r="E271" s="146" t="s">
        <v>432</v>
      </c>
      <c r="F271" s="147" t="s">
        <v>433</v>
      </c>
      <c r="G271" s="148" t="s">
        <v>187</v>
      </c>
      <c r="H271" s="149">
        <v>17.72</v>
      </c>
      <c r="I271" s="150"/>
      <c r="J271" s="151">
        <f>ROUND(I271*H271,0)</f>
        <v>0</v>
      </c>
      <c r="K271" s="147" t="s">
        <v>178</v>
      </c>
      <c r="L271" s="33"/>
      <c r="M271" s="152" t="s">
        <v>1</v>
      </c>
      <c r="N271" s="153" t="s">
        <v>42</v>
      </c>
      <c r="O271" s="58"/>
      <c r="P271" s="154">
        <f>O271*H271</f>
        <v>0</v>
      </c>
      <c r="Q271" s="154">
        <v>0</v>
      </c>
      <c r="R271" s="154">
        <f>Q271*H271</f>
        <v>0</v>
      </c>
      <c r="S271" s="154">
        <v>0</v>
      </c>
      <c r="T271" s="155">
        <f>S271*H271</f>
        <v>0</v>
      </c>
      <c r="U271" s="32"/>
      <c r="V271" s="32"/>
      <c r="W271" s="32"/>
      <c r="X271" s="32"/>
      <c r="Y271" s="32"/>
      <c r="Z271" s="32"/>
      <c r="AA271" s="32"/>
      <c r="AB271" s="32"/>
      <c r="AC271" s="32"/>
      <c r="AD271" s="32"/>
      <c r="AE271" s="32"/>
      <c r="AR271" s="156" t="s">
        <v>82</v>
      </c>
      <c r="AT271" s="156" t="s">
        <v>174</v>
      </c>
      <c r="AU271" s="156" t="s">
        <v>86</v>
      </c>
      <c r="AY271" s="17" t="s">
        <v>172</v>
      </c>
      <c r="BE271" s="157">
        <f>IF(N271="základní",J271,0)</f>
        <v>0</v>
      </c>
      <c r="BF271" s="157">
        <f>IF(N271="snížená",J271,0)</f>
        <v>0</v>
      </c>
      <c r="BG271" s="157">
        <f>IF(N271="zákl. přenesená",J271,0)</f>
        <v>0</v>
      </c>
      <c r="BH271" s="157">
        <f>IF(N271="sníž. přenesená",J271,0)</f>
        <v>0</v>
      </c>
      <c r="BI271" s="157">
        <f>IF(N271="nulová",J271,0)</f>
        <v>0</v>
      </c>
      <c r="BJ271" s="17" t="s">
        <v>8</v>
      </c>
      <c r="BK271" s="157">
        <f>ROUND(I271*H271,0)</f>
        <v>0</v>
      </c>
      <c r="BL271" s="17" t="s">
        <v>82</v>
      </c>
      <c r="BM271" s="156" t="s">
        <v>434</v>
      </c>
    </row>
    <row r="272" spans="1:65" s="13" customFormat="1" ht="11.25" x14ac:dyDescent="0.2">
      <c r="B272" s="158"/>
      <c r="D272" s="159" t="s">
        <v>181</v>
      </c>
      <c r="E272" s="160" t="s">
        <v>1</v>
      </c>
      <c r="F272" s="161" t="s">
        <v>115</v>
      </c>
      <c r="H272" s="162">
        <v>17.72</v>
      </c>
      <c r="I272" s="163"/>
      <c r="L272" s="158"/>
      <c r="M272" s="164"/>
      <c r="N272" s="165"/>
      <c r="O272" s="165"/>
      <c r="P272" s="165"/>
      <c r="Q272" s="165"/>
      <c r="R272" s="165"/>
      <c r="S272" s="165"/>
      <c r="T272" s="166"/>
      <c r="AT272" s="160" t="s">
        <v>181</v>
      </c>
      <c r="AU272" s="160" t="s">
        <v>86</v>
      </c>
      <c r="AV272" s="13" t="s">
        <v>86</v>
      </c>
      <c r="AW272" s="13" t="s">
        <v>33</v>
      </c>
      <c r="AX272" s="13" t="s">
        <v>8</v>
      </c>
      <c r="AY272" s="160" t="s">
        <v>172</v>
      </c>
    </row>
    <row r="273" spans="1:65" s="2" customFormat="1" ht="24.2" customHeight="1" x14ac:dyDescent="0.2">
      <c r="A273" s="32"/>
      <c r="B273" s="144"/>
      <c r="C273" s="145" t="s">
        <v>435</v>
      </c>
      <c r="D273" s="145" t="s">
        <v>174</v>
      </c>
      <c r="E273" s="146" t="s">
        <v>436</v>
      </c>
      <c r="F273" s="147" t="s">
        <v>437</v>
      </c>
      <c r="G273" s="148" t="s">
        <v>271</v>
      </c>
      <c r="H273" s="149">
        <v>3.2</v>
      </c>
      <c r="I273" s="150"/>
      <c r="J273" s="151">
        <f>ROUND(I273*H273,0)</f>
        <v>0</v>
      </c>
      <c r="K273" s="147" t="s">
        <v>178</v>
      </c>
      <c r="L273" s="33"/>
      <c r="M273" s="152" t="s">
        <v>1</v>
      </c>
      <c r="N273" s="153" t="s">
        <v>42</v>
      </c>
      <c r="O273" s="58"/>
      <c r="P273" s="154">
        <f>O273*H273</f>
        <v>0</v>
      </c>
      <c r="Q273" s="154">
        <v>0</v>
      </c>
      <c r="R273" s="154">
        <f>Q273*H273</f>
        <v>0</v>
      </c>
      <c r="S273" s="154">
        <v>0</v>
      </c>
      <c r="T273" s="155">
        <f>S273*H273</f>
        <v>0</v>
      </c>
      <c r="U273" s="32"/>
      <c r="V273" s="32"/>
      <c r="W273" s="32"/>
      <c r="X273" s="32"/>
      <c r="Y273" s="32"/>
      <c r="Z273" s="32"/>
      <c r="AA273" s="32"/>
      <c r="AB273" s="32"/>
      <c r="AC273" s="32"/>
      <c r="AD273" s="32"/>
      <c r="AE273" s="32"/>
      <c r="AR273" s="156" t="s">
        <v>82</v>
      </c>
      <c r="AT273" s="156" t="s">
        <v>174</v>
      </c>
      <c r="AU273" s="156" t="s">
        <v>86</v>
      </c>
      <c r="AY273" s="17" t="s">
        <v>172</v>
      </c>
      <c r="BE273" s="157">
        <f>IF(N273="základní",J273,0)</f>
        <v>0</v>
      </c>
      <c r="BF273" s="157">
        <f>IF(N273="snížená",J273,0)</f>
        <v>0</v>
      </c>
      <c r="BG273" s="157">
        <f>IF(N273="zákl. přenesená",J273,0)</f>
        <v>0</v>
      </c>
      <c r="BH273" s="157">
        <f>IF(N273="sníž. přenesená",J273,0)</f>
        <v>0</v>
      </c>
      <c r="BI273" s="157">
        <f>IF(N273="nulová",J273,0)</f>
        <v>0</v>
      </c>
      <c r="BJ273" s="17" t="s">
        <v>8</v>
      </c>
      <c r="BK273" s="157">
        <f>ROUND(I273*H273,0)</f>
        <v>0</v>
      </c>
      <c r="BL273" s="17" t="s">
        <v>82</v>
      </c>
      <c r="BM273" s="156" t="s">
        <v>438</v>
      </c>
    </row>
    <row r="274" spans="1:65" s="13" customFormat="1" ht="11.25" x14ac:dyDescent="0.2">
      <c r="B274" s="158"/>
      <c r="D274" s="159" t="s">
        <v>181</v>
      </c>
      <c r="E274" s="160" t="s">
        <v>1</v>
      </c>
      <c r="F274" s="161" t="s">
        <v>117</v>
      </c>
      <c r="H274" s="162">
        <v>3.2</v>
      </c>
      <c r="I274" s="163"/>
      <c r="L274" s="158"/>
      <c r="M274" s="164"/>
      <c r="N274" s="165"/>
      <c r="O274" s="165"/>
      <c r="P274" s="165"/>
      <c r="Q274" s="165"/>
      <c r="R274" s="165"/>
      <c r="S274" s="165"/>
      <c r="T274" s="166"/>
      <c r="AT274" s="160" t="s">
        <v>181</v>
      </c>
      <c r="AU274" s="160" t="s">
        <v>86</v>
      </c>
      <c r="AV274" s="13" t="s">
        <v>86</v>
      </c>
      <c r="AW274" s="13" t="s">
        <v>33</v>
      </c>
      <c r="AX274" s="13" t="s">
        <v>8</v>
      </c>
      <c r="AY274" s="160" t="s">
        <v>172</v>
      </c>
    </row>
    <row r="275" spans="1:65" s="2" customFormat="1" ht="14.45" customHeight="1" x14ac:dyDescent="0.2">
      <c r="A275" s="32"/>
      <c r="B275" s="144"/>
      <c r="C275" s="145" t="s">
        <v>439</v>
      </c>
      <c r="D275" s="145" t="s">
        <v>174</v>
      </c>
      <c r="E275" s="146" t="s">
        <v>440</v>
      </c>
      <c r="F275" s="147" t="s">
        <v>441</v>
      </c>
      <c r="G275" s="148" t="s">
        <v>187</v>
      </c>
      <c r="H275" s="149">
        <v>17.72</v>
      </c>
      <c r="I275" s="150"/>
      <c r="J275" s="151">
        <f>ROUND(I275*H275,0)</f>
        <v>0</v>
      </c>
      <c r="K275" s="147" t="s">
        <v>178</v>
      </c>
      <c r="L275" s="33"/>
      <c r="M275" s="152" t="s">
        <v>1</v>
      </c>
      <c r="N275" s="153" t="s">
        <v>42</v>
      </c>
      <c r="O275" s="58"/>
      <c r="P275" s="154">
        <f>O275*H275</f>
        <v>0</v>
      </c>
      <c r="Q275" s="154">
        <v>0</v>
      </c>
      <c r="R275" s="154">
        <f>Q275*H275</f>
        <v>0</v>
      </c>
      <c r="S275" s="154">
        <v>0</v>
      </c>
      <c r="T275" s="155">
        <f>S275*H275</f>
        <v>0</v>
      </c>
      <c r="U275" s="32"/>
      <c r="V275" s="32"/>
      <c r="W275" s="32"/>
      <c r="X275" s="32"/>
      <c r="Y275" s="32"/>
      <c r="Z275" s="32"/>
      <c r="AA275" s="32"/>
      <c r="AB275" s="32"/>
      <c r="AC275" s="32"/>
      <c r="AD275" s="32"/>
      <c r="AE275" s="32"/>
      <c r="AR275" s="156" t="s">
        <v>82</v>
      </c>
      <c r="AT275" s="156" t="s">
        <v>174</v>
      </c>
      <c r="AU275" s="156" t="s">
        <v>86</v>
      </c>
      <c r="AY275" s="17" t="s">
        <v>172</v>
      </c>
      <c r="BE275" s="157">
        <f>IF(N275="základní",J275,0)</f>
        <v>0</v>
      </c>
      <c r="BF275" s="157">
        <f>IF(N275="snížená",J275,0)</f>
        <v>0</v>
      </c>
      <c r="BG275" s="157">
        <f>IF(N275="zákl. přenesená",J275,0)</f>
        <v>0</v>
      </c>
      <c r="BH275" s="157">
        <f>IF(N275="sníž. přenesená",J275,0)</f>
        <v>0</v>
      </c>
      <c r="BI275" s="157">
        <f>IF(N275="nulová",J275,0)</f>
        <v>0</v>
      </c>
      <c r="BJ275" s="17" t="s">
        <v>8</v>
      </c>
      <c r="BK275" s="157">
        <f>ROUND(I275*H275,0)</f>
        <v>0</v>
      </c>
      <c r="BL275" s="17" t="s">
        <v>82</v>
      </c>
      <c r="BM275" s="156" t="s">
        <v>442</v>
      </c>
    </row>
    <row r="276" spans="1:65" s="13" customFormat="1" ht="11.25" x14ac:dyDescent="0.2">
      <c r="B276" s="158"/>
      <c r="D276" s="159" t="s">
        <v>181</v>
      </c>
      <c r="E276" s="160" t="s">
        <v>1</v>
      </c>
      <c r="F276" s="161" t="s">
        <v>119</v>
      </c>
      <c r="H276" s="162">
        <v>17.72</v>
      </c>
      <c r="I276" s="163"/>
      <c r="L276" s="158"/>
      <c r="M276" s="164"/>
      <c r="N276" s="165"/>
      <c r="O276" s="165"/>
      <c r="P276" s="165"/>
      <c r="Q276" s="165"/>
      <c r="R276" s="165"/>
      <c r="S276" s="165"/>
      <c r="T276" s="166"/>
      <c r="AT276" s="160" t="s">
        <v>181</v>
      </c>
      <c r="AU276" s="160" t="s">
        <v>86</v>
      </c>
      <c r="AV276" s="13" t="s">
        <v>86</v>
      </c>
      <c r="AW276" s="13" t="s">
        <v>33</v>
      </c>
      <c r="AX276" s="13" t="s">
        <v>8</v>
      </c>
      <c r="AY276" s="160" t="s">
        <v>172</v>
      </c>
    </row>
    <row r="277" spans="1:65" s="2" customFormat="1" ht="14.45" customHeight="1" x14ac:dyDescent="0.2">
      <c r="A277" s="32"/>
      <c r="B277" s="144"/>
      <c r="C277" s="175" t="s">
        <v>443</v>
      </c>
      <c r="D277" s="175" t="s">
        <v>210</v>
      </c>
      <c r="E277" s="176" t="s">
        <v>444</v>
      </c>
      <c r="F277" s="177" t="s">
        <v>445</v>
      </c>
      <c r="G277" s="178" t="s">
        <v>187</v>
      </c>
      <c r="H277" s="179">
        <v>19.492000000000001</v>
      </c>
      <c r="I277" s="180"/>
      <c r="J277" s="181">
        <f>ROUND(I277*H277,0)</f>
        <v>0</v>
      </c>
      <c r="K277" s="177" t="s">
        <v>178</v>
      </c>
      <c r="L277" s="182"/>
      <c r="M277" s="183" t="s">
        <v>1</v>
      </c>
      <c r="N277" s="184" t="s">
        <v>42</v>
      </c>
      <c r="O277" s="58"/>
      <c r="P277" s="154">
        <f>O277*H277</f>
        <v>0</v>
      </c>
      <c r="Q277" s="154">
        <v>2.7E-4</v>
      </c>
      <c r="R277" s="154">
        <f>Q277*H277</f>
        <v>5.2628400000000004E-3</v>
      </c>
      <c r="S277" s="154">
        <v>0</v>
      </c>
      <c r="T277" s="155">
        <f>S277*H277</f>
        <v>0</v>
      </c>
      <c r="U277" s="32"/>
      <c r="V277" s="32"/>
      <c r="W277" s="32"/>
      <c r="X277" s="32"/>
      <c r="Y277" s="32"/>
      <c r="Z277" s="32"/>
      <c r="AA277" s="32"/>
      <c r="AB277" s="32"/>
      <c r="AC277" s="32"/>
      <c r="AD277" s="32"/>
      <c r="AE277" s="32"/>
      <c r="AR277" s="156" t="s">
        <v>346</v>
      </c>
      <c r="AT277" s="156" t="s">
        <v>210</v>
      </c>
      <c r="AU277" s="156" t="s">
        <v>86</v>
      </c>
      <c r="AY277" s="17" t="s">
        <v>172</v>
      </c>
      <c r="BE277" s="157">
        <f>IF(N277="základní",J277,0)</f>
        <v>0</v>
      </c>
      <c r="BF277" s="157">
        <f>IF(N277="snížená",J277,0)</f>
        <v>0</v>
      </c>
      <c r="BG277" s="157">
        <f>IF(N277="zákl. přenesená",J277,0)</f>
        <v>0</v>
      </c>
      <c r="BH277" s="157">
        <f>IF(N277="sníž. přenesená",J277,0)</f>
        <v>0</v>
      </c>
      <c r="BI277" s="157">
        <f>IF(N277="nulová",J277,0)</f>
        <v>0</v>
      </c>
      <c r="BJ277" s="17" t="s">
        <v>8</v>
      </c>
      <c r="BK277" s="157">
        <f>ROUND(I277*H277,0)</f>
        <v>0</v>
      </c>
      <c r="BL277" s="17" t="s">
        <v>82</v>
      </c>
      <c r="BM277" s="156" t="s">
        <v>446</v>
      </c>
    </row>
    <row r="278" spans="1:65" s="13" customFormat="1" ht="11.25" x14ac:dyDescent="0.2">
      <c r="B278" s="158"/>
      <c r="D278" s="159" t="s">
        <v>181</v>
      </c>
      <c r="E278" s="160" t="s">
        <v>1</v>
      </c>
      <c r="F278" s="161" t="s">
        <v>447</v>
      </c>
      <c r="H278" s="162">
        <v>19.492000000000001</v>
      </c>
      <c r="I278" s="163"/>
      <c r="L278" s="158"/>
      <c r="M278" s="164"/>
      <c r="N278" s="165"/>
      <c r="O278" s="165"/>
      <c r="P278" s="165"/>
      <c r="Q278" s="165"/>
      <c r="R278" s="165"/>
      <c r="S278" s="165"/>
      <c r="T278" s="166"/>
      <c r="AT278" s="160" t="s">
        <v>181</v>
      </c>
      <c r="AU278" s="160" t="s">
        <v>86</v>
      </c>
      <c r="AV278" s="13" t="s">
        <v>86</v>
      </c>
      <c r="AW278" s="13" t="s">
        <v>33</v>
      </c>
      <c r="AX278" s="13" t="s">
        <v>8</v>
      </c>
      <c r="AY278" s="160" t="s">
        <v>172</v>
      </c>
    </row>
    <row r="279" spans="1:65" s="2" customFormat="1" ht="24.2" customHeight="1" x14ac:dyDescent="0.2">
      <c r="A279" s="32"/>
      <c r="B279" s="144"/>
      <c r="C279" s="145" t="s">
        <v>448</v>
      </c>
      <c r="D279" s="145" t="s">
        <v>174</v>
      </c>
      <c r="E279" s="146" t="s">
        <v>449</v>
      </c>
      <c r="F279" s="147" t="s">
        <v>450</v>
      </c>
      <c r="G279" s="148" t="s">
        <v>316</v>
      </c>
      <c r="H279" s="149">
        <v>5.0000000000000001E-3</v>
      </c>
      <c r="I279" s="150"/>
      <c r="J279" s="151">
        <f>ROUND(I279*H279,0)</f>
        <v>0</v>
      </c>
      <c r="K279" s="147" t="s">
        <v>178</v>
      </c>
      <c r="L279" s="33"/>
      <c r="M279" s="152" t="s">
        <v>1</v>
      </c>
      <c r="N279" s="153" t="s">
        <v>42</v>
      </c>
      <c r="O279" s="58"/>
      <c r="P279" s="154">
        <f>O279*H279</f>
        <v>0</v>
      </c>
      <c r="Q279" s="154">
        <v>0</v>
      </c>
      <c r="R279" s="154">
        <f>Q279*H279</f>
        <v>0</v>
      </c>
      <c r="S279" s="154">
        <v>0</v>
      </c>
      <c r="T279" s="155">
        <f>S279*H279</f>
        <v>0</v>
      </c>
      <c r="U279" s="32"/>
      <c r="V279" s="32"/>
      <c r="W279" s="32"/>
      <c r="X279" s="32"/>
      <c r="Y279" s="32"/>
      <c r="Z279" s="32"/>
      <c r="AA279" s="32"/>
      <c r="AB279" s="32"/>
      <c r="AC279" s="32"/>
      <c r="AD279" s="32"/>
      <c r="AE279" s="32"/>
      <c r="AR279" s="156" t="s">
        <v>82</v>
      </c>
      <c r="AT279" s="156" t="s">
        <v>174</v>
      </c>
      <c r="AU279" s="156" t="s">
        <v>86</v>
      </c>
      <c r="AY279" s="17" t="s">
        <v>172</v>
      </c>
      <c r="BE279" s="157">
        <f>IF(N279="základní",J279,0)</f>
        <v>0</v>
      </c>
      <c r="BF279" s="157">
        <f>IF(N279="snížená",J279,0)</f>
        <v>0</v>
      </c>
      <c r="BG279" s="157">
        <f>IF(N279="zákl. přenesená",J279,0)</f>
        <v>0</v>
      </c>
      <c r="BH279" s="157">
        <f>IF(N279="sníž. přenesená",J279,0)</f>
        <v>0</v>
      </c>
      <c r="BI279" s="157">
        <f>IF(N279="nulová",J279,0)</f>
        <v>0</v>
      </c>
      <c r="BJ279" s="17" t="s">
        <v>8</v>
      </c>
      <c r="BK279" s="157">
        <f>ROUND(I279*H279,0)</f>
        <v>0</v>
      </c>
      <c r="BL279" s="17" t="s">
        <v>82</v>
      </c>
      <c r="BM279" s="156" t="s">
        <v>451</v>
      </c>
    </row>
    <row r="280" spans="1:65" s="12" customFormat="1" ht="22.9" customHeight="1" x14ac:dyDescent="0.2">
      <c r="B280" s="131"/>
      <c r="D280" s="132" t="s">
        <v>76</v>
      </c>
      <c r="E280" s="142" t="s">
        <v>452</v>
      </c>
      <c r="F280" s="142" t="s">
        <v>453</v>
      </c>
      <c r="I280" s="134"/>
      <c r="J280" s="143">
        <f>BK280</f>
        <v>0</v>
      </c>
      <c r="L280" s="131"/>
      <c r="M280" s="136"/>
      <c r="N280" s="137"/>
      <c r="O280" s="137"/>
      <c r="P280" s="138">
        <f>SUM(P281:P293)</f>
        <v>0</v>
      </c>
      <c r="Q280" s="137"/>
      <c r="R280" s="138">
        <f>SUM(R281:R293)</f>
        <v>1.0870925E-3</v>
      </c>
      <c r="S280" s="137"/>
      <c r="T280" s="139">
        <f>SUM(T281:T293)</f>
        <v>5.5600000000000004E-2</v>
      </c>
      <c r="AR280" s="132" t="s">
        <v>86</v>
      </c>
      <c r="AT280" s="140" t="s">
        <v>76</v>
      </c>
      <c r="AU280" s="140" t="s">
        <v>8</v>
      </c>
      <c r="AY280" s="132" t="s">
        <v>172</v>
      </c>
      <c r="BK280" s="141">
        <f>SUM(BK281:BK293)</f>
        <v>0</v>
      </c>
    </row>
    <row r="281" spans="1:65" s="2" customFormat="1" ht="14.45" customHeight="1" x14ac:dyDescent="0.2">
      <c r="A281" s="32"/>
      <c r="B281" s="144"/>
      <c r="C281" s="145" t="s">
        <v>454</v>
      </c>
      <c r="D281" s="145" t="s">
        <v>174</v>
      </c>
      <c r="E281" s="146" t="s">
        <v>455</v>
      </c>
      <c r="F281" s="147" t="s">
        <v>456</v>
      </c>
      <c r="G281" s="148" t="s">
        <v>187</v>
      </c>
      <c r="H281" s="149">
        <v>2.73</v>
      </c>
      <c r="I281" s="150"/>
      <c r="J281" s="151">
        <f>ROUND(I281*H281,0)</f>
        <v>0</v>
      </c>
      <c r="K281" s="147" t="s">
        <v>178</v>
      </c>
      <c r="L281" s="33"/>
      <c r="M281" s="152" t="s">
        <v>1</v>
      </c>
      <c r="N281" s="153" t="s">
        <v>42</v>
      </c>
      <c r="O281" s="58"/>
      <c r="P281" s="154">
        <f>O281*H281</f>
        <v>0</v>
      </c>
      <c r="Q281" s="154">
        <v>0</v>
      </c>
      <c r="R281" s="154">
        <f>Q281*H281</f>
        <v>0</v>
      </c>
      <c r="S281" s="154">
        <v>0.02</v>
      </c>
      <c r="T281" s="155">
        <f>S281*H281</f>
        <v>5.4600000000000003E-2</v>
      </c>
      <c r="U281" s="32"/>
      <c r="V281" s="32"/>
      <c r="W281" s="32"/>
      <c r="X281" s="32"/>
      <c r="Y281" s="32"/>
      <c r="Z281" s="32"/>
      <c r="AA281" s="32"/>
      <c r="AB281" s="32"/>
      <c r="AC281" s="32"/>
      <c r="AD281" s="32"/>
      <c r="AE281" s="32"/>
      <c r="AR281" s="156" t="s">
        <v>82</v>
      </c>
      <c r="AT281" s="156" t="s">
        <v>174</v>
      </c>
      <c r="AU281" s="156" t="s">
        <v>86</v>
      </c>
      <c r="AY281" s="17" t="s">
        <v>172</v>
      </c>
      <c r="BE281" s="157">
        <f>IF(N281="základní",J281,0)</f>
        <v>0</v>
      </c>
      <c r="BF281" s="157">
        <f>IF(N281="snížená",J281,0)</f>
        <v>0</v>
      </c>
      <c r="BG281" s="157">
        <f>IF(N281="zákl. přenesená",J281,0)</f>
        <v>0</v>
      </c>
      <c r="BH281" s="157">
        <f>IF(N281="sníž. přenesená",J281,0)</f>
        <v>0</v>
      </c>
      <c r="BI281" s="157">
        <f>IF(N281="nulová",J281,0)</f>
        <v>0</v>
      </c>
      <c r="BJ281" s="17" t="s">
        <v>8</v>
      </c>
      <c r="BK281" s="157">
        <f>ROUND(I281*H281,0)</f>
        <v>0</v>
      </c>
      <c r="BL281" s="17" t="s">
        <v>82</v>
      </c>
      <c r="BM281" s="156" t="s">
        <v>457</v>
      </c>
    </row>
    <row r="282" spans="1:65" s="13" customFormat="1" ht="11.25" x14ac:dyDescent="0.2">
      <c r="B282" s="158"/>
      <c r="D282" s="159" t="s">
        <v>181</v>
      </c>
      <c r="E282" s="160" t="s">
        <v>1</v>
      </c>
      <c r="F282" s="161" t="s">
        <v>458</v>
      </c>
      <c r="H282" s="162">
        <v>2.73</v>
      </c>
      <c r="I282" s="163"/>
      <c r="L282" s="158"/>
      <c r="M282" s="164"/>
      <c r="N282" s="165"/>
      <c r="O282" s="165"/>
      <c r="P282" s="165"/>
      <c r="Q282" s="165"/>
      <c r="R282" s="165"/>
      <c r="S282" s="165"/>
      <c r="T282" s="166"/>
      <c r="AT282" s="160" t="s">
        <v>181</v>
      </c>
      <c r="AU282" s="160" t="s">
        <v>86</v>
      </c>
      <c r="AV282" s="13" t="s">
        <v>86</v>
      </c>
      <c r="AW282" s="13" t="s">
        <v>33</v>
      </c>
      <c r="AX282" s="13" t="s">
        <v>77</v>
      </c>
      <c r="AY282" s="160" t="s">
        <v>172</v>
      </c>
    </row>
    <row r="283" spans="1:65" s="14" customFormat="1" ht="11.25" x14ac:dyDescent="0.2">
      <c r="B283" s="167"/>
      <c r="D283" s="159" t="s">
        <v>181</v>
      </c>
      <c r="E283" s="168" t="s">
        <v>459</v>
      </c>
      <c r="F283" s="169" t="s">
        <v>460</v>
      </c>
      <c r="H283" s="170">
        <v>2.73</v>
      </c>
      <c r="I283" s="171"/>
      <c r="L283" s="167"/>
      <c r="M283" s="172"/>
      <c r="N283" s="173"/>
      <c r="O283" s="173"/>
      <c r="P283" s="173"/>
      <c r="Q283" s="173"/>
      <c r="R283" s="173"/>
      <c r="S283" s="173"/>
      <c r="T283" s="174"/>
      <c r="AT283" s="168" t="s">
        <v>181</v>
      </c>
      <c r="AU283" s="168" t="s">
        <v>86</v>
      </c>
      <c r="AV283" s="14" t="s">
        <v>184</v>
      </c>
      <c r="AW283" s="14" t="s">
        <v>33</v>
      </c>
      <c r="AX283" s="14" t="s">
        <v>8</v>
      </c>
      <c r="AY283" s="168" t="s">
        <v>172</v>
      </c>
    </row>
    <row r="284" spans="1:65" s="2" customFormat="1" ht="14.45" customHeight="1" x14ac:dyDescent="0.2">
      <c r="A284" s="32"/>
      <c r="B284" s="144"/>
      <c r="C284" s="145" t="s">
        <v>461</v>
      </c>
      <c r="D284" s="145" t="s">
        <v>174</v>
      </c>
      <c r="E284" s="146" t="s">
        <v>462</v>
      </c>
      <c r="F284" s="147" t="s">
        <v>463</v>
      </c>
      <c r="G284" s="148" t="s">
        <v>187</v>
      </c>
      <c r="H284" s="149">
        <v>2.73</v>
      </c>
      <c r="I284" s="150"/>
      <c r="J284" s="151">
        <f>ROUND(I284*H284,0)</f>
        <v>0</v>
      </c>
      <c r="K284" s="147" t="s">
        <v>178</v>
      </c>
      <c r="L284" s="33"/>
      <c r="M284" s="152" t="s">
        <v>1</v>
      </c>
      <c r="N284" s="153" t="s">
        <v>42</v>
      </c>
      <c r="O284" s="58"/>
      <c r="P284" s="154">
        <f>O284*H284</f>
        <v>0</v>
      </c>
      <c r="Q284" s="154">
        <v>3.7599999999999998E-4</v>
      </c>
      <c r="R284" s="154">
        <f>Q284*H284</f>
        <v>1.02648E-3</v>
      </c>
      <c r="S284" s="154">
        <v>0</v>
      </c>
      <c r="T284" s="155">
        <f>S284*H284</f>
        <v>0</v>
      </c>
      <c r="U284" s="32"/>
      <c r="V284" s="32"/>
      <c r="W284" s="32"/>
      <c r="X284" s="32"/>
      <c r="Y284" s="32"/>
      <c r="Z284" s="32"/>
      <c r="AA284" s="32"/>
      <c r="AB284" s="32"/>
      <c r="AC284" s="32"/>
      <c r="AD284" s="32"/>
      <c r="AE284" s="32"/>
      <c r="AR284" s="156" t="s">
        <v>82</v>
      </c>
      <c r="AT284" s="156" t="s">
        <v>174</v>
      </c>
      <c r="AU284" s="156" t="s">
        <v>86</v>
      </c>
      <c r="AY284" s="17" t="s">
        <v>172</v>
      </c>
      <c r="BE284" s="157">
        <f>IF(N284="základní",J284,0)</f>
        <v>0</v>
      </c>
      <c r="BF284" s="157">
        <f>IF(N284="snížená",J284,0)</f>
        <v>0</v>
      </c>
      <c r="BG284" s="157">
        <f>IF(N284="zákl. přenesená",J284,0)</f>
        <v>0</v>
      </c>
      <c r="BH284" s="157">
        <f>IF(N284="sníž. přenesená",J284,0)</f>
        <v>0</v>
      </c>
      <c r="BI284" s="157">
        <f>IF(N284="nulová",J284,0)</f>
        <v>0</v>
      </c>
      <c r="BJ284" s="17" t="s">
        <v>8</v>
      </c>
      <c r="BK284" s="157">
        <f>ROUND(I284*H284,0)</f>
        <v>0</v>
      </c>
      <c r="BL284" s="17" t="s">
        <v>82</v>
      </c>
      <c r="BM284" s="156" t="s">
        <v>464</v>
      </c>
    </row>
    <row r="285" spans="1:65" s="13" customFormat="1" ht="11.25" x14ac:dyDescent="0.2">
      <c r="B285" s="158"/>
      <c r="D285" s="159" t="s">
        <v>181</v>
      </c>
      <c r="E285" s="160" t="s">
        <v>1</v>
      </c>
      <c r="F285" s="161" t="s">
        <v>458</v>
      </c>
      <c r="H285" s="162">
        <v>2.73</v>
      </c>
      <c r="I285" s="163"/>
      <c r="L285" s="158"/>
      <c r="M285" s="164"/>
      <c r="N285" s="165"/>
      <c r="O285" s="165"/>
      <c r="P285" s="165"/>
      <c r="Q285" s="165"/>
      <c r="R285" s="165"/>
      <c r="S285" s="165"/>
      <c r="T285" s="166"/>
      <c r="AT285" s="160" t="s">
        <v>181</v>
      </c>
      <c r="AU285" s="160" t="s">
        <v>86</v>
      </c>
      <c r="AV285" s="13" t="s">
        <v>86</v>
      </c>
      <c r="AW285" s="13" t="s">
        <v>33</v>
      </c>
      <c r="AX285" s="13" t="s">
        <v>77</v>
      </c>
      <c r="AY285" s="160" t="s">
        <v>172</v>
      </c>
    </row>
    <row r="286" spans="1:65" s="14" customFormat="1" ht="11.25" x14ac:dyDescent="0.2">
      <c r="B286" s="167"/>
      <c r="D286" s="159" t="s">
        <v>181</v>
      </c>
      <c r="E286" s="168" t="s">
        <v>120</v>
      </c>
      <c r="F286" s="169" t="s">
        <v>465</v>
      </c>
      <c r="H286" s="170">
        <v>2.73</v>
      </c>
      <c r="I286" s="171"/>
      <c r="L286" s="167"/>
      <c r="M286" s="172"/>
      <c r="N286" s="173"/>
      <c r="O286" s="173"/>
      <c r="P286" s="173"/>
      <c r="Q286" s="173"/>
      <c r="R286" s="173"/>
      <c r="S286" s="173"/>
      <c r="T286" s="174"/>
      <c r="AT286" s="168" t="s">
        <v>181</v>
      </c>
      <c r="AU286" s="168" t="s">
        <v>86</v>
      </c>
      <c r="AV286" s="14" t="s">
        <v>184</v>
      </c>
      <c r="AW286" s="14" t="s">
        <v>33</v>
      </c>
      <c r="AX286" s="14" t="s">
        <v>8</v>
      </c>
      <c r="AY286" s="168" t="s">
        <v>172</v>
      </c>
    </row>
    <row r="287" spans="1:65" s="2" customFormat="1" ht="14.45" customHeight="1" x14ac:dyDescent="0.2">
      <c r="A287" s="32"/>
      <c r="B287" s="144"/>
      <c r="C287" s="145" t="s">
        <v>466</v>
      </c>
      <c r="D287" s="145" t="s">
        <v>174</v>
      </c>
      <c r="E287" s="146" t="s">
        <v>467</v>
      </c>
      <c r="F287" s="147" t="s">
        <v>468</v>
      </c>
      <c r="G287" s="148" t="s">
        <v>469</v>
      </c>
      <c r="H287" s="149">
        <v>1</v>
      </c>
      <c r="I287" s="150"/>
      <c r="J287" s="151">
        <f>ROUND(I287*H287,0)</f>
        <v>0</v>
      </c>
      <c r="K287" s="147" t="s">
        <v>1</v>
      </c>
      <c r="L287" s="33"/>
      <c r="M287" s="152" t="s">
        <v>1</v>
      </c>
      <c r="N287" s="153" t="s">
        <v>42</v>
      </c>
      <c r="O287" s="58"/>
      <c r="P287" s="154">
        <f>O287*H287</f>
        <v>0</v>
      </c>
      <c r="Q287" s="154">
        <v>6.0612500000000003E-5</v>
      </c>
      <c r="R287" s="154">
        <f>Q287*H287</f>
        <v>6.0612500000000003E-5</v>
      </c>
      <c r="S287" s="154">
        <v>0</v>
      </c>
      <c r="T287" s="155">
        <f>S287*H287</f>
        <v>0</v>
      </c>
      <c r="U287" s="32"/>
      <c r="V287" s="32"/>
      <c r="W287" s="32"/>
      <c r="X287" s="32"/>
      <c r="Y287" s="32"/>
      <c r="Z287" s="32"/>
      <c r="AA287" s="32"/>
      <c r="AB287" s="32"/>
      <c r="AC287" s="32"/>
      <c r="AD287" s="32"/>
      <c r="AE287" s="32"/>
      <c r="AR287" s="156" t="s">
        <v>82</v>
      </c>
      <c r="AT287" s="156" t="s">
        <v>174</v>
      </c>
      <c r="AU287" s="156" t="s">
        <v>86</v>
      </c>
      <c r="AY287" s="17" t="s">
        <v>172</v>
      </c>
      <c r="BE287" s="157">
        <f>IF(N287="základní",J287,0)</f>
        <v>0</v>
      </c>
      <c r="BF287" s="157">
        <f>IF(N287="snížená",J287,0)</f>
        <v>0</v>
      </c>
      <c r="BG287" s="157">
        <f>IF(N287="zákl. přenesená",J287,0)</f>
        <v>0</v>
      </c>
      <c r="BH287" s="157">
        <f>IF(N287="sníž. přenesená",J287,0)</f>
        <v>0</v>
      </c>
      <c r="BI287" s="157">
        <f>IF(N287="nulová",J287,0)</f>
        <v>0</v>
      </c>
      <c r="BJ287" s="17" t="s">
        <v>8</v>
      </c>
      <c r="BK287" s="157">
        <f>ROUND(I287*H287,0)</f>
        <v>0</v>
      </c>
      <c r="BL287" s="17" t="s">
        <v>82</v>
      </c>
      <c r="BM287" s="156" t="s">
        <v>470</v>
      </c>
    </row>
    <row r="288" spans="1:65" s="13" customFormat="1" ht="11.25" x14ac:dyDescent="0.2">
      <c r="B288" s="158"/>
      <c r="D288" s="159" t="s">
        <v>181</v>
      </c>
      <c r="E288" s="160" t="s">
        <v>1</v>
      </c>
      <c r="F288" s="161" t="s">
        <v>471</v>
      </c>
      <c r="H288" s="162">
        <v>1</v>
      </c>
      <c r="I288" s="163"/>
      <c r="L288" s="158"/>
      <c r="M288" s="164"/>
      <c r="N288" s="165"/>
      <c r="O288" s="165"/>
      <c r="P288" s="165"/>
      <c r="Q288" s="165"/>
      <c r="R288" s="165"/>
      <c r="S288" s="165"/>
      <c r="T288" s="166"/>
      <c r="AT288" s="160" t="s">
        <v>181</v>
      </c>
      <c r="AU288" s="160" t="s">
        <v>86</v>
      </c>
      <c r="AV288" s="13" t="s">
        <v>86</v>
      </c>
      <c r="AW288" s="13" t="s">
        <v>33</v>
      </c>
      <c r="AX288" s="13" t="s">
        <v>77</v>
      </c>
      <c r="AY288" s="160" t="s">
        <v>172</v>
      </c>
    </row>
    <row r="289" spans="1:65" s="14" customFormat="1" ht="11.25" x14ac:dyDescent="0.2">
      <c r="B289" s="167"/>
      <c r="D289" s="159" t="s">
        <v>181</v>
      </c>
      <c r="E289" s="168" t="s">
        <v>105</v>
      </c>
      <c r="F289" s="169" t="s">
        <v>472</v>
      </c>
      <c r="H289" s="170">
        <v>1</v>
      </c>
      <c r="I289" s="171"/>
      <c r="L289" s="167"/>
      <c r="M289" s="172"/>
      <c r="N289" s="173"/>
      <c r="O289" s="173"/>
      <c r="P289" s="173"/>
      <c r="Q289" s="173"/>
      <c r="R289" s="173"/>
      <c r="S289" s="173"/>
      <c r="T289" s="174"/>
      <c r="AT289" s="168" t="s">
        <v>181</v>
      </c>
      <c r="AU289" s="168" t="s">
        <v>86</v>
      </c>
      <c r="AV289" s="14" t="s">
        <v>184</v>
      </c>
      <c r="AW289" s="14" t="s">
        <v>33</v>
      </c>
      <c r="AX289" s="14" t="s">
        <v>8</v>
      </c>
      <c r="AY289" s="168" t="s">
        <v>172</v>
      </c>
    </row>
    <row r="290" spans="1:65" s="2" customFormat="1" ht="24.2" customHeight="1" x14ac:dyDescent="0.2">
      <c r="A290" s="32"/>
      <c r="B290" s="144"/>
      <c r="C290" s="145" t="s">
        <v>473</v>
      </c>
      <c r="D290" s="145" t="s">
        <v>174</v>
      </c>
      <c r="E290" s="146" t="s">
        <v>474</v>
      </c>
      <c r="F290" s="147" t="s">
        <v>475</v>
      </c>
      <c r="G290" s="148" t="s">
        <v>469</v>
      </c>
      <c r="H290" s="149">
        <v>1</v>
      </c>
      <c r="I290" s="150"/>
      <c r="J290" s="151">
        <f>ROUND(I290*H290,0)</f>
        <v>0</v>
      </c>
      <c r="K290" s="147" t="s">
        <v>1</v>
      </c>
      <c r="L290" s="33"/>
      <c r="M290" s="152" t="s">
        <v>1</v>
      </c>
      <c r="N290" s="153" t="s">
        <v>42</v>
      </c>
      <c r="O290" s="58"/>
      <c r="P290" s="154">
        <f>O290*H290</f>
        <v>0</v>
      </c>
      <c r="Q290" s="154">
        <v>0</v>
      </c>
      <c r="R290" s="154">
        <f>Q290*H290</f>
        <v>0</v>
      </c>
      <c r="S290" s="154">
        <v>1E-3</v>
      </c>
      <c r="T290" s="155">
        <f>S290*H290</f>
        <v>1E-3</v>
      </c>
      <c r="U290" s="32"/>
      <c r="V290" s="32"/>
      <c r="W290" s="32"/>
      <c r="X290" s="32"/>
      <c r="Y290" s="32"/>
      <c r="Z290" s="32"/>
      <c r="AA290" s="32"/>
      <c r="AB290" s="32"/>
      <c r="AC290" s="32"/>
      <c r="AD290" s="32"/>
      <c r="AE290" s="32"/>
      <c r="AR290" s="156" t="s">
        <v>82</v>
      </c>
      <c r="AT290" s="156" t="s">
        <v>174</v>
      </c>
      <c r="AU290" s="156" t="s">
        <v>86</v>
      </c>
      <c r="AY290" s="17" t="s">
        <v>172</v>
      </c>
      <c r="BE290" s="157">
        <f>IF(N290="základní",J290,0)</f>
        <v>0</v>
      </c>
      <c r="BF290" s="157">
        <f>IF(N290="snížená",J290,0)</f>
        <v>0</v>
      </c>
      <c r="BG290" s="157">
        <f>IF(N290="zákl. přenesená",J290,0)</f>
        <v>0</v>
      </c>
      <c r="BH290" s="157">
        <f>IF(N290="sníž. přenesená",J290,0)</f>
        <v>0</v>
      </c>
      <c r="BI290" s="157">
        <f>IF(N290="nulová",J290,0)</f>
        <v>0</v>
      </c>
      <c r="BJ290" s="17" t="s">
        <v>8</v>
      </c>
      <c r="BK290" s="157">
        <f>ROUND(I290*H290,0)</f>
        <v>0</v>
      </c>
      <c r="BL290" s="17" t="s">
        <v>82</v>
      </c>
      <c r="BM290" s="156" t="s">
        <v>476</v>
      </c>
    </row>
    <row r="291" spans="1:65" s="13" customFormat="1" ht="11.25" x14ac:dyDescent="0.2">
      <c r="B291" s="158"/>
      <c r="D291" s="159" t="s">
        <v>181</v>
      </c>
      <c r="E291" s="160" t="s">
        <v>1</v>
      </c>
      <c r="F291" s="161" t="s">
        <v>471</v>
      </c>
      <c r="H291" s="162">
        <v>1</v>
      </c>
      <c r="I291" s="163"/>
      <c r="L291" s="158"/>
      <c r="M291" s="164"/>
      <c r="N291" s="165"/>
      <c r="O291" s="165"/>
      <c r="P291" s="165"/>
      <c r="Q291" s="165"/>
      <c r="R291" s="165"/>
      <c r="S291" s="165"/>
      <c r="T291" s="166"/>
      <c r="AT291" s="160" t="s">
        <v>181</v>
      </c>
      <c r="AU291" s="160" t="s">
        <v>86</v>
      </c>
      <c r="AV291" s="13" t="s">
        <v>86</v>
      </c>
      <c r="AW291" s="13" t="s">
        <v>33</v>
      </c>
      <c r="AX291" s="13" t="s">
        <v>77</v>
      </c>
      <c r="AY291" s="160" t="s">
        <v>172</v>
      </c>
    </row>
    <row r="292" spans="1:65" s="14" customFormat="1" ht="11.25" x14ac:dyDescent="0.2">
      <c r="B292" s="167"/>
      <c r="D292" s="159" t="s">
        <v>181</v>
      </c>
      <c r="E292" s="168" t="s">
        <v>477</v>
      </c>
      <c r="F292" s="169" t="s">
        <v>478</v>
      </c>
      <c r="H292" s="170">
        <v>1</v>
      </c>
      <c r="I292" s="171"/>
      <c r="L292" s="167"/>
      <c r="M292" s="172"/>
      <c r="N292" s="173"/>
      <c r="O292" s="173"/>
      <c r="P292" s="173"/>
      <c r="Q292" s="173"/>
      <c r="R292" s="173"/>
      <c r="S292" s="173"/>
      <c r="T292" s="174"/>
      <c r="AT292" s="168" t="s">
        <v>181</v>
      </c>
      <c r="AU292" s="168" t="s">
        <v>86</v>
      </c>
      <c r="AV292" s="14" t="s">
        <v>184</v>
      </c>
      <c r="AW292" s="14" t="s">
        <v>33</v>
      </c>
      <c r="AX292" s="14" t="s">
        <v>8</v>
      </c>
      <c r="AY292" s="168" t="s">
        <v>172</v>
      </c>
    </row>
    <row r="293" spans="1:65" s="2" customFormat="1" ht="24.2" customHeight="1" x14ac:dyDescent="0.2">
      <c r="A293" s="32"/>
      <c r="B293" s="144"/>
      <c r="C293" s="145" t="s">
        <v>479</v>
      </c>
      <c r="D293" s="145" t="s">
        <v>174</v>
      </c>
      <c r="E293" s="146" t="s">
        <v>480</v>
      </c>
      <c r="F293" s="147" t="s">
        <v>481</v>
      </c>
      <c r="G293" s="148" t="s">
        <v>316</v>
      </c>
      <c r="H293" s="149">
        <v>1E-3</v>
      </c>
      <c r="I293" s="150"/>
      <c r="J293" s="151">
        <f>ROUND(I293*H293,0)</f>
        <v>0</v>
      </c>
      <c r="K293" s="147" t="s">
        <v>178</v>
      </c>
      <c r="L293" s="33"/>
      <c r="M293" s="152" t="s">
        <v>1</v>
      </c>
      <c r="N293" s="153" t="s">
        <v>42</v>
      </c>
      <c r="O293" s="58"/>
      <c r="P293" s="154">
        <f>O293*H293</f>
        <v>0</v>
      </c>
      <c r="Q293" s="154">
        <v>0</v>
      </c>
      <c r="R293" s="154">
        <f>Q293*H293</f>
        <v>0</v>
      </c>
      <c r="S293" s="154">
        <v>0</v>
      </c>
      <c r="T293" s="155">
        <f>S293*H293</f>
        <v>0</v>
      </c>
      <c r="U293" s="32"/>
      <c r="V293" s="32"/>
      <c r="W293" s="32"/>
      <c r="X293" s="32"/>
      <c r="Y293" s="32"/>
      <c r="Z293" s="32"/>
      <c r="AA293" s="32"/>
      <c r="AB293" s="32"/>
      <c r="AC293" s="32"/>
      <c r="AD293" s="32"/>
      <c r="AE293" s="32"/>
      <c r="AR293" s="156" t="s">
        <v>82</v>
      </c>
      <c r="AT293" s="156" t="s">
        <v>174</v>
      </c>
      <c r="AU293" s="156" t="s">
        <v>86</v>
      </c>
      <c r="AY293" s="17" t="s">
        <v>172</v>
      </c>
      <c r="BE293" s="157">
        <f>IF(N293="základní",J293,0)</f>
        <v>0</v>
      </c>
      <c r="BF293" s="157">
        <f>IF(N293="snížená",J293,0)</f>
        <v>0</v>
      </c>
      <c r="BG293" s="157">
        <f>IF(N293="zákl. přenesená",J293,0)</f>
        <v>0</v>
      </c>
      <c r="BH293" s="157">
        <f>IF(N293="sníž. přenesená",J293,0)</f>
        <v>0</v>
      </c>
      <c r="BI293" s="157">
        <f>IF(N293="nulová",J293,0)</f>
        <v>0</v>
      </c>
      <c r="BJ293" s="17" t="s">
        <v>8</v>
      </c>
      <c r="BK293" s="157">
        <f>ROUND(I293*H293,0)</f>
        <v>0</v>
      </c>
      <c r="BL293" s="17" t="s">
        <v>82</v>
      </c>
      <c r="BM293" s="156" t="s">
        <v>482</v>
      </c>
    </row>
    <row r="294" spans="1:65" s="12" customFormat="1" ht="22.9" customHeight="1" x14ac:dyDescent="0.2">
      <c r="B294" s="131"/>
      <c r="D294" s="132" t="s">
        <v>76</v>
      </c>
      <c r="E294" s="142" t="s">
        <v>483</v>
      </c>
      <c r="F294" s="142" t="s">
        <v>484</v>
      </c>
      <c r="I294" s="134"/>
      <c r="J294" s="143">
        <f>BK294</f>
        <v>0</v>
      </c>
      <c r="L294" s="131"/>
      <c r="M294" s="136"/>
      <c r="N294" s="137"/>
      <c r="O294" s="137"/>
      <c r="P294" s="138">
        <f>SUM(P295:P357)</f>
        <v>0</v>
      </c>
      <c r="Q294" s="137"/>
      <c r="R294" s="138">
        <f>SUM(R295:R357)</f>
        <v>0.12216816699999998</v>
      </c>
      <c r="S294" s="137"/>
      <c r="T294" s="139">
        <f>SUM(T295:T357)</f>
        <v>0</v>
      </c>
      <c r="AR294" s="132" t="s">
        <v>86</v>
      </c>
      <c r="AT294" s="140" t="s">
        <v>76</v>
      </c>
      <c r="AU294" s="140" t="s">
        <v>8</v>
      </c>
      <c r="AY294" s="132" t="s">
        <v>172</v>
      </c>
      <c r="BK294" s="141">
        <f>SUM(BK295:BK357)</f>
        <v>0</v>
      </c>
    </row>
    <row r="295" spans="1:65" s="2" customFormat="1" ht="14.45" customHeight="1" x14ac:dyDescent="0.2">
      <c r="A295" s="32"/>
      <c r="B295" s="144"/>
      <c r="C295" s="145" t="s">
        <v>485</v>
      </c>
      <c r="D295" s="145" t="s">
        <v>174</v>
      </c>
      <c r="E295" s="146" t="s">
        <v>486</v>
      </c>
      <c r="F295" s="147" t="s">
        <v>487</v>
      </c>
      <c r="G295" s="148" t="s">
        <v>187</v>
      </c>
      <c r="H295" s="149">
        <v>8.19</v>
      </c>
      <c r="I295" s="150"/>
      <c r="J295" s="151">
        <f>ROUND(I295*H295,0)</f>
        <v>0</v>
      </c>
      <c r="K295" s="147" t="s">
        <v>178</v>
      </c>
      <c r="L295" s="33"/>
      <c r="M295" s="152" t="s">
        <v>1</v>
      </c>
      <c r="N295" s="153" t="s">
        <v>42</v>
      </c>
      <c r="O295" s="58"/>
      <c r="P295" s="154">
        <f>O295*H295</f>
        <v>0</v>
      </c>
      <c r="Q295" s="154">
        <v>6.7000000000000002E-5</v>
      </c>
      <c r="R295" s="154">
        <f>Q295*H295</f>
        <v>5.4872999999999999E-4</v>
      </c>
      <c r="S295" s="154">
        <v>0</v>
      </c>
      <c r="T295" s="155">
        <f>S295*H295</f>
        <v>0</v>
      </c>
      <c r="U295" s="32"/>
      <c r="V295" s="32"/>
      <c r="W295" s="32"/>
      <c r="X295" s="32"/>
      <c r="Y295" s="32"/>
      <c r="Z295" s="32"/>
      <c r="AA295" s="32"/>
      <c r="AB295" s="32"/>
      <c r="AC295" s="32"/>
      <c r="AD295" s="32"/>
      <c r="AE295" s="32"/>
      <c r="AR295" s="156" t="s">
        <v>82</v>
      </c>
      <c r="AT295" s="156" t="s">
        <v>174</v>
      </c>
      <c r="AU295" s="156" t="s">
        <v>86</v>
      </c>
      <c r="AY295" s="17" t="s">
        <v>172</v>
      </c>
      <c r="BE295" s="157">
        <f>IF(N295="základní",J295,0)</f>
        <v>0</v>
      </c>
      <c r="BF295" s="157">
        <f>IF(N295="snížená",J295,0)</f>
        <v>0</v>
      </c>
      <c r="BG295" s="157">
        <f>IF(N295="zákl. přenesená",J295,0)</f>
        <v>0</v>
      </c>
      <c r="BH295" s="157">
        <f>IF(N295="sníž. přenesená",J295,0)</f>
        <v>0</v>
      </c>
      <c r="BI295" s="157">
        <f>IF(N295="nulová",J295,0)</f>
        <v>0</v>
      </c>
      <c r="BJ295" s="17" t="s">
        <v>8</v>
      </c>
      <c r="BK295" s="157">
        <f>ROUND(I295*H295,0)</f>
        <v>0</v>
      </c>
      <c r="BL295" s="17" t="s">
        <v>82</v>
      </c>
      <c r="BM295" s="156" t="s">
        <v>488</v>
      </c>
    </row>
    <row r="296" spans="1:65" s="13" customFormat="1" ht="11.25" x14ac:dyDescent="0.2">
      <c r="B296" s="158"/>
      <c r="D296" s="159" t="s">
        <v>181</v>
      </c>
      <c r="E296" s="160" t="s">
        <v>1</v>
      </c>
      <c r="F296" s="161" t="s">
        <v>489</v>
      </c>
      <c r="H296" s="162">
        <v>8.19</v>
      </c>
      <c r="I296" s="163"/>
      <c r="L296" s="158"/>
      <c r="M296" s="164"/>
      <c r="N296" s="165"/>
      <c r="O296" s="165"/>
      <c r="P296" s="165"/>
      <c r="Q296" s="165"/>
      <c r="R296" s="165"/>
      <c r="S296" s="165"/>
      <c r="T296" s="166"/>
      <c r="AT296" s="160" t="s">
        <v>181</v>
      </c>
      <c r="AU296" s="160" t="s">
        <v>86</v>
      </c>
      <c r="AV296" s="13" t="s">
        <v>86</v>
      </c>
      <c r="AW296" s="13" t="s">
        <v>33</v>
      </c>
      <c r="AX296" s="13" t="s">
        <v>8</v>
      </c>
      <c r="AY296" s="160" t="s">
        <v>172</v>
      </c>
    </row>
    <row r="297" spans="1:65" s="2" customFormat="1" ht="24.2" customHeight="1" x14ac:dyDescent="0.2">
      <c r="A297" s="32"/>
      <c r="B297" s="144"/>
      <c r="C297" s="145" t="s">
        <v>490</v>
      </c>
      <c r="D297" s="145" t="s">
        <v>174</v>
      </c>
      <c r="E297" s="146" t="s">
        <v>491</v>
      </c>
      <c r="F297" s="147" t="s">
        <v>492</v>
      </c>
      <c r="G297" s="148" t="s">
        <v>187</v>
      </c>
      <c r="H297" s="149">
        <v>8.19</v>
      </c>
      <c r="I297" s="150"/>
      <c r="J297" s="151">
        <f>ROUND(I297*H297,0)</f>
        <v>0</v>
      </c>
      <c r="K297" s="147" t="s">
        <v>178</v>
      </c>
      <c r="L297" s="33"/>
      <c r="M297" s="152" t="s">
        <v>1</v>
      </c>
      <c r="N297" s="153" t="s">
        <v>42</v>
      </c>
      <c r="O297" s="58"/>
      <c r="P297" s="154">
        <f>O297*H297</f>
        <v>0</v>
      </c>
      <c r="Q297" s="154">
        <v>1.4375E-4</v>
      </c>
      <c r="R297" s="154">
        <f>Q297*H297</f>
        <v>1.1773125E-3</v>
      </c>
      <c r="S297" s="154">
        <v>0</v>
      </c>
      <c r="T297" s="155">
        <f>S297*H297</f>
        <v>0</v>
      </c>
      <c r="U297" s="32"/>
      <c r="V297" s="32"/>
      <c r="W297" s="32"/>
      <c r="X297" s="32"/>
      <c r="Y297" s="32"/>
      <c r="Z297" s="32"/>
      <c r="AA297" s="32"/>
      <c r="AB297" s="32"/>
      <c r="AC297" s="32"/>
      <c r="AD297" s="32"/>
      <c r="AE297" s="32"/>
      <c r="AR297" s="156" t="s">
        <v>82</v>
      </c>
      <c r="AT297" s="156" t="s">
        <v>174</v>
      </c>
      <c r="AU297" s="156" t="s">
        <v>86</v>
      </c>
      <c r="AY297" s="17" t="s">
        <v>172</v>
      </c>
      <c r="BE297" s="157">
        <f>IF(N297="základní",J297,0)</f>
        <v>0</v>
      </c>
      <c r="BF297" s="157">
        <f>IF(N297="snížená",J297,0)</f>
        <v>0</v>
      </c>
      <c r="BG297" s="157">
        <f>IF(N297="zákl. přenesená",J297,0)</f>
        <v>0</v>
      </c>
      <c r="BH297" s="157">
        <f>IF(N297="sníž. přenesená",J297,0)</f>
        <v>0</v>
      </c>
      <c r="BI297" s="157">
        <f>IF(N297="nulová",J297,0)</f>
        <v>0</v>
      </c>
      <c r="BJ297" s="17" t="s">
        <v>8</v>
      </c>
      <c r="BK297" s="157">
        <f>ROUND(I297*H297,0)</f>
        <v>0</v>
      </c>
      <c r="BL297" s="17" t="s">
        <v>82</v>
      </c>
      <c r="BM297" s="156" t="s">
        <v>493</v>
      </c>
    </row>
    <row r="298" spans="1:65" s="13" customFormat="1" ht="11.25" x14ac:dyDescent="0.2">
      <c r="B298" s="158"/>
      <c r="D298" s="159" t="s">
        <v>181</v>
      </c>
      <c r="E298" s="160" t="s">
        <v>1</v>
      </c>
      <c r="F298" s="161" t="s">
        <v>489</v>
      </c>
      <c r="H298" s="162">
        <v>8.19</v>
      </c>
      <c r="I298" s="163"/>
      <c r="L298" s="158"/>
      <c r="M298" s="164"/>
      <c r="N298" s="165"/>
      <c r="O298" s="165"/>
      <c r="P298" s="165"/>
      <c r="Q298" s="165"/>
      <c r="R298" s="165"/>
      <c r="S298" s="165"/>
      <c r="T298" s="166"/>
      <c r="AT298" s="160" t="s">
        <v>181</v>
      </c>
      <c r="AU298" s="160" t="s">
        <v>86</v>
      </c>
      <c r="AV298" s="13" t="s">
        <v>86</v>
      </c>
      <c r="AW298" s="13" t="s">
        <v>33</v>
      </c>
      <c r="AX298" s="13" t="s">
        <v>8</v>
      </c>
      <c r="AY298" s="160" t="s">
        <v>172</v>
      </c>
    </row>
    <row r="299" spans="1:65" s="2" customFormat="1" ht="24.2" customHeight="1" x14ac:dyDescent="0.2">
      <c r="A299" s="32"/>
      <c r="B299" s="144"/>
      <c r="C299" s="145" t="s">
        <v>494</v>
      </c>
      <c r="D299" s="145" t="s">
        <v>174</v>
      </c>
      <c r="E299" s="146" t="s">
        <v>495</v>
      </c>
      <c r="F299" s="147" t="s">
        <v>496</v>
      </c>
      <c r="G299" s="148" t="s">
        <v>187</v>
      </c>
      <c r="H299" s="149">
        <v>8.19</v>
      </c>
      <c r="I299" s="150"/>
      <c r="J299" s="151">
        <f>ROUND(I299*H299,0)</f>
        <v>0</v>
      </c>
      <c r="K299" s="147" t="s">
        <v>178</v>
      </c>
      <c r="L299" s="33"/>
      <c r="M299" s="152" t="s">
        <v>1</v>
      </c>
      <c r="N299" s="153" t="s">
        <v>42</v>
      </c>
      <c r="O299" s="58"/>
      <c r="P299" s="154">
        <f>O299*H299</f>
        <v>0</v>
      </c>
      <c r="Q299" s="154">
        <v>1.2305000000000001E-4</v>
      </c>
      <c r="R299" s="154">
        <f>Q299*H299</f>
        <v>1.0077795000000001E-3</v>
      </c>
      <c r="S299" s="154">
        <v>0</v>
      </c>
      <c r="T299" s="155">
        <f>S299*H299</f>
        <v>0</v>
      </c>
      <c r="U299" s="32"/>
      <c r="V299" s="32"/>
      <c r="W299" s="32"/>
      <c r="X299" s="32"/>
      <c r="Y299" s="32"/>
      <c r="Z299" s="32"/>
      <c r="AA299" s="32"/>
      <c r="AB299" s="32"/>
      <c r="AC299" s="32"/>
      <c r="AD299" s="32"/>
      <c r="AE299" s="32"/>
      <c r="AR299" s="156" t="s">
        <v>82</v>
      </c>
      <c r="AT299" s="156" t="s">
        <v>174</v>
      </c>
      <c r="AU299" s="156" t="s">
        <v>86</v>
      </c>
      <c r="AY299" s="17" t="s">
        <v>172</v>
      </c>
      <c r="BE299" s="157">
        <f>IF(N299="základní",J299,0)</f>
        <v>0</v>
      </c>
      <c r="BF299" s="157">
        <f>IF(N299="snížená",J299,0)</f>
        <v>0</v>
      </c>
      <c r="BG299" s="157">
        <f>IF(N299="zákl. přenesená",J299,0)</f>
        <v>0</v>
      </c>
      <c r="BH299" s="157">
        <f>IF(N299="sníž. přenesená",J299,0)</f>
        <v>0</v>
      </c>
      <c r="BI299" s="157">
        <f>IF(N299="nulová",J299,0)</f>
        <v>0</v>
      </c>
      <c r="BJ299" s="17" t="s">
        <v>8</v>
      </c>
      <c r="BK299" s="157">
        <f>ROUND(I299*H299,0)</f>
        <v>0</v>
      </c>
      <c r="BL299" s="17" t="s">
        <v>82</v>
      </c>
      <c r="BM299" s="156" t="s">
        <v>497</v>
      </c>
    </row>
    <row r="300" spans="1:65" s="13" customFormat="1" ht="11.25" x14ac:dyDescent="0.2">
      <c r="B300" s="158"/>
      <c r="D300" s="159" t="s">
        <v>181</v>
      </c>
      <c r="E300" s="160" t="s">
        <v>1</v>
      </c>
      <c r="F300" s="161" t="s">
        <v>489</v>
      </c>
      <c r="H300" s="162">
        <v>8.19</v>
      </c>
      <c r="I300" s="163"/>
      <c r="L300" s="158"/>
      <c r="M300" s="164"/>
      <c r="N300" s="165"/>
      <c r="O300" s="165"/>
      <c r="P300" s="165"/>
      <c r="Q300" s="165"/>
      <c r="R300" s="165"/>
      <c r="S300" s="165"/>
      <c r="T300" s="166"/>
      <c r="AT300" s="160" t="s">
        <v>181</v>
      </c>
      <c r="AU300" s="160" t="s">
        <v>86</v>
      </c>
      <c r="AV300" s="13" t="s">
        <v>86</v>
      </c>
      <c r="AW300" s="13" t="s">
        <v>33</v>
      </c>
      <c r="AX300" s="13" t="s">
        <v>8</v>
      </c>
      <c r="AY300" s="160" t="s">
        <v>172</v>
      </c>
    </row>
    <row r="301" spans="1:65" s="2" customFormat="1" ht="14.45" customHeight="1" x14ac:dyDescent="0.2">
      <c r="A301" s="32"/>
      <c r="B301" s="144"/>
      <c r="C301" s="145" t="s">
        <v>498</v>
      </c>
      <c r="D301" s="145" t="s">
        <v>174</v>
      </c>
      <c r="E301" s="146" t="s">
        <v>499</v>
      </c>
      <c r="F301" s="147" t="s">
        <v>487</v>
      </c>
      <c r="G301" s="148" t="s">
        <v>469</v>
      </c>
      <c r="H301" s="149">
        <v>1</v>
      </c>
      <c r="I301" s="150"/>
      <c r="J301" s="151">
        <f>ROUND(I301*H301,0)</f>
        <v>0</v>
      </c>
      <c r="K301" s="147" t="s">
        <v>178</v>
      </c>
      <c r="L301" s="33"/>
      <c r="M301" s="152" t="s">
        <v>1</v>
      </c>
      <c r="N301" s="153" t="s">
        <v>42</v>
      </c>
      <c r="O301" s="58"/>
      <c r="P301" s="154">
        <f>O301*H301</f>
        <v>0</v>
      </c>
      <c r="Q301" s="154">
        <v>6.7000000000000002E-5</v>
      </c>
      <c r="R301" s="154">
        <f>Q301*H301</f>
        <v>6.7000000000000002E-5</v>
      </c>
      <c r="S301" s="154">
        <v>0</v>
      </c>
      <c r="T301" s="155">
        <f>S301*H301</f>
        <v>0</v>
      </c>
      <c r="U301" s="32"/>
      <c r="V301" s="32"/>
      <c r="W301" s="32"/>
      <c r="X301" s="32"/>
      <c r="Y301" s="32"/>
      <c r="Z301" s="32"/>
      <c r="AA301" s="32"/>
      <c r="AB301" s="32"/>
      <c r="AC301" s="32"/>
      <c r="AD301" s="32"/>
      <c r="AE301" s="32"/>
      <c r="AR301" s="156" t="s">
        <v>82</v>
      </c>
      <c r="AT301" s="156" t="s">
        <v>174</v>
      </c>
      <c r="AU301" s="156" t="s">
        <v>86</v>
      </c>
      <c r="AY301" s="17" t="s">
        <v>172</v>
      </c>
      <c r="BE301" s="157">
        <f>IF(N301="základní",J301,0)</f>
        <v>0</v>
      </c>
      <c r="BF301" s="157">
        <f>IF(N301="snížená",J301,0)</f>
        <v>0</v>
      </c>
      <c r="BG301" s="157">
        <f>IF(N301="zákl. přenesená",J301,0)</f>
        <v>0</v>
      </c>
      <c r="BH301" s="157">
        <f>IF(N301="sníž. přenesená",J301,0)</f>
        <v>0</v>
      </c>
      <c r="BI301" s="157">
        <f>IF(N301="nulová",J301,0)</f>
        <v>0</v>
      </c>
      <c r="BJ301" s="17" t="s">
        <v>8</v>
      </c>
      <c r="BK301" s="157">
        <f>ROUND(I301*H301,0)</f>
        <v>0</v>
      </c>
      <c r="BL301" s="17" t="s">
        <v>82</v>
      </c>
      <c r="BM301" s="156" t="s">
        <v>500</v>
      </c>
    </row>
    <row r="302" spans="1:65" s="13" customFormat="1" ht="11.25" x14ac:dyDescent="0.2">
      <c r="B302" s="158"/>
      <c r="D302" s="159" t="s">
        <v>181</v>
      </c>
      <c r="E302" s="160" t="s">
        <v>1</v>
      </c>
      <c r="F302" s="161" t="s">
        <v>105</v>
      </c>
      <c r="H302" s="162">
        <v>1</v>
      </c>
      <c r="I302" s="163"/>
      <c r="L302" s="158"/>
      <c r="M302" s="164"/>
      <c r="N302" s="165"/>
      <c r="O302" s="165"/>
      <c r="P302" s="165"/>
      <c r="Q302" s="165"/>
      <c r="R302" s="165"/>
      <c r="S302" s="165"/>
      <c r="T302" s="166"/>
      <c r="AT302" s="160" t="s">
        <v>181</v>
      </c>
      <c r="AU302" s="160" t="s">
        <v>86</v>
      </c>
      <c r="AV302" s="13" t="s">
        <v>86</v>
      </c>
      <c r="AW302" s="13" t="s">
        <v>33</v>
      </c>
      <c r="AX302" s="13" t="s">
        <v>8</v>
      </c>
      <c r="AY302" s="160" t="s">
        <v>172</v>
      </c>
    </row>
    <row r="303" spans="1:65" s="2" customFormat="1" ht="24.2" customHeight="1" x14ac:dyDescent="0.2">
      <c r="A303" s="32"/>
      <c r="B303" s="144"/>
      <c r="C303" s="145" t="s">
        <v>501</v>
      </c>
      <c r="D303" s="145" t="s">
        <v>174</v>
      </c>
      <c r="E303" s="146" t="s">
        <v>502</v>
      </c>
      <c r="F303" s="147" t="s">
        <v>492</v>
      </c>
      <c r="G303" s="148" t="s">
        <v>469</v>
      </c>
      <c r="H303" s="149">
        <v>1</v>
      </c>
      <c r="I303" s="150"/>
      <c r="J303" s="151">
        <f>ROUND(I303*H303,0)</f>
        <v>0</v>
      </c>
      <c r="K303" s="147" t="s">
        <v>178</v>
      </c>
      <c r="L303" s="33"/>
      <c r="M303" s="152" t="s">
        <v>1</v>
      </c>
      <c r="N303" s="153" t="s">
        <v>42</v>
      </c>
      <c r="O303" s="58"/>
      <c r="P303" s="154">
        <f>O303*H303</f>
        <v>0</v>
      </c>
      <c r="Q303" s="154">
        <v>1.4375E-4</v>
      </c>
      <c r="R303" s="154">
        <f>Q303*H303</f>
        <v>1.4375E-4</v>
      </c>
      <c r="S303" s="154">
        <v>0</v>
      </c>
      <c r="T303" s="155">
        <f>S303*H303</f>
        <v>0</v>
      </c>
      <c r="U303" s="32"/>
      <c r="V303" s="32"/>
      <c r="W303" s="32"/>
      <c r="X303" s="32"/>
      <c r="Y303" s="32"/>
      <c r="Z303" s="32"/>
      <c r="AA303" s="32"/>
      <c r="AB303" s="32"/>
      <c r="AC303" s="32"/>
      <c r="AD303" s="32"/>
      <c r="AE303" s="32"/>
      <c r="AR303" s="156" t="s">
        <v>82</v>
      </c>
      <c r="AT303" s="156" t="s">
        <v>174</v>
      </c>
      <c r="AU303" s="156" t="s">
        <v>86</v>
      </c>
      <c r="AY303" s="17" t="s">
        <v>172</v>
      </c>
      <c r="BE303" s="157">
        <f>IF(N303="základní",J303,0)</f>
        <v>0</v>
      </c>
      <c r="BF303" s="157">
        <f>IF(N303="snížená",J303,0)</f>
        <v>0</v>
      </c>
      <c r="BG303" s="157">
        <f>IF(N303="zákl. přenesená",J303,0)</f>
        <v>0</v>
      </c>
      <c r="BH303" s="157">
        <f>IF(N303="sníž. přenesená",J303,0)</f>
        <v>0</v>
      </c>
      <c r="BI303" s="157">
        <f>IF(N303="nulová",J303,0)</f>
        <v>0</v>
      </c>
      <c r="BJ303" s="17" t="s">
        <v>8</v>
      </c>
      <c r="BK303" s="157">
        <f>ROUND(I303*H303,0)</f>
        <v>0</v>
      </c>
      <c r="BL303" s="17" t="s">
        <v>82</v>
      </c>
      <c r="BM303" s="156" t="s">
        <v>503</v>
      </c>
    </row>
    <row r="304" spans="1:65" s="13" customFormat="1" ht="11.25" x14ac:dyDescent="0.2">
      <c r="B304" s="158"/>
      <c r="D304" s="159" t="s">
        <v>181</v>
      </c>
      <c r="E304" s="160" t="s">
        <v>1</v>
      </c>
      <c r="F304" s="161" t="s">
        <v>105</v>
      </c>
      <c r="H304" s="162">
        <v>1</v>
      </c>
      <c r="I304" s="163"/>
      <c r="L304" s="158"/>
      <c r="M304" s="164"/>
      <c r="N304" s="165"/>
      <c r="O304" s="165"/>
      <c r="P304" s="165"/>
      <c r="Q304" s="165"/>
      <c r="R304" s="165"/>
      <c r="S304" s="165"/>
      <c r="T304" s="166"/>
      <c r="AT304" s="160" t="s">
        <v>181</v>
      </c>
      <c r="AU304" s="160" t="s">
        <v>86</v>
      </c>
      <c r="AV304" s="13" t="s">
        <v>86</v>
      </c>
      <c r="AW304" s="13" t="s">
        <v>33</v>
      </c>
      <c r="AX304" s="13" t="s">
        <v>8</v>
      </c>
      <c r="AY304" s="160" t="s">
        <v>172</v>
      </c>
    </row>
    <row r="305" spans="1:65" s="2" customFormat="1" ht="24.2" customHeight="1" x14ac:dyDescent="0.2">
      <c r="A305" s="32"/>
      <c r="B305" s="144"/>
      <c r="C305" s="145" t="s">
        <v>504</v>
      </c>
      <c r="D305" s="145" t="s">
        <v>174</v>
      </c>
      <c r="E305" s="146" t="s">
        <v>505</v>
      </c>
      <c r="F305" s="147" t="s">
        <v>496</v>
      </c>
      <c r="G305" s="148" t="s">
        <v>469</v>
      </c>
      <c r="H305" s="149">
        <v>1</v>
      </c>
      <c r="I305" s="150"/>
      <c r="J305" s="151">
        <f>ROUND(I305*H305,0)</f>
        <v>0</v>
      </c>
      <c r="K305" s="147" t="s">
        <v>178</v>
      </c>
      <c r="L305" s="33"/>
      <c r="M305" s="152" t="s">
        <v>1</v>
      </c>
      <c r="N305" s="153" t="s">
        <v>42</v>
      </c>
      <c r="O305" s="58"/>
      <c r="P305" s="154">
        <f>O305*H305</f>
        <v>0</v>
      </c>
      <c r="Q305" s="154">
        <v>1.2305000000000001E-4</v>
      </c>
      <c r="R305" s="154">
        <f>Q305*H305</f>
        <v>1.2305000000000001E-4</v>
      </c>
      <c r="S305" s="154">
        <v>0</v>
      </c>
      <c r="T305" s="155">
        <f>S305*H305</f>
        <v>0</v>
      </c>
      <c r="U305" s="32"/>
      <c r="V305" s="32"/>
      <c r="W305" s="32"/>
      <c r="X305" s="32"/>
      <c r="Y305" s="32"/>
      <c r="Z305" s="32"/>
      <c r="AA305" s="32"/>
      <c r="AB305" s="32"/>
      <c r="AC305" s="32"/>
      <c r="AD305" s="32"/>
      <c r="AE305" s="32"/>
      <c r="AR305" s="156" t="s">
        <v>82</v>
      </c>
      <c r="AT305" s="156" t="s">
        <v>174</v>
      </c>
      <c r="AU305" s="156" t="s">
        <v>86</v>
      </c>
      <c r="AY305" s="17" t="s">
        <v>172</v>
      </c>
      <c r="BE305" s="157">
        <f>IF(N305="základní",J305,0)</f>
        <v>0</v>
      </c>
      <c r="BF305" s="157">
        <f>IF(N305="snížená",J305,0)</f>
        <v>0</v>
      </c>
      <c r="BG305" s="157">
        <f>IF(N305="zákl. přenesená",J305,0)</f>
        <v>0</v>
      </c>
      <c r="BH305" s="157">
        <f>IF(N305="sníž. přenesená",J305,0)</f>
        <v>0</v>
      </c>
      <c r="BI305" s="157">
        <f>IF(N305="nulová",J305,0)</f>
        <v>0</v>
      </c>
      <c r="BJ305" s="17" t="s">
        <v>8</v>
      </c>
      <c r="BK305" s="157">
        <f>ROUND(I305*H305,0)</f>
        <v>0</v>
      </c>
      <c r="BL305" s="17" t="s">
        <v>82</v>
      </c>
      <c r="BM305" s="156" t="s">
        <v>506</v>
      </c>
    </row>
    <row r="306" spans="1:65" s="13" customFormat="1" ht="11.25" x14ac:dyDescent="0.2">
      <c r="B306" s="158"/>
      <c r="D306" s="159" t="s">
        <v>181</v>
      </c>
      <c r="E306" s="160" t="s">
        <v>1</v>
      </c>
      <c r="F306" s="161" t="s">
        <v>105</v>
      </c>
      <c r="H306" s="162">
        <v>1</v>
      </c>
      <c r="I306" s="163"/>
      <c r="L306" s="158"/>
      <c r="M306" s="164"/>
      <c r="N306" s="165"/>
      <c r="O306" s="165"/>
      <c r="P306" s="165"/>
      <c r="Q306" s="165"/>
      <c r="R306" s="165"/>
      <c r="S306" s="165"/>
      <c r="T306" s="166"/>
      <c r="AT306" s="160" t="s">
        <v>181</v>
      </c>
      <c r="AU306" s="160" t="s">
        <v>86</v>
      </c>
      <c r="AV306" s="13" t="s">
        <v>86</v>
      </c>
      <c r="AW306" s="13" t="s">
        <v>33</v>
      </c>
      <c r="AX306" s="13" t="s">
        <v>8</v>
      </c>
      <c r="AY306" s="160" t="s">
        <v>172</v>
      </c>
    </row>
    <row r="307" spans="1:65" s="2" customFormat="1" ht="14.45" customHeight="1" x14ac:dyDescent="0.2">
      <c r="A307" s="32"/>
      <c r="B307" s="144"/>
      <c r="C307" s="145" t="s">
        <v>507</v>
      </c>
      <c r="D307" s="145" t="s">
        <v>174</v>
      </c>
      <c r="E307" s="146" t="s">
        <v>508</v>
      </c>
      <c r="F307" s="147" t="s">
        <v>509</v>
      </c>
      <c r="G307" s="148" t="s">
        <v>187</v>
      </c>
      <c r="H307" s="149">
        <v>7.0919999999999996</v>
      </c>
      <c r="I307" s="150"/>
      <c r="J307" s="151">
        <f>ROUND(I307*H307,0)</f>
        <v>0</v>
      </c>
      <c r="K307" s="147" t="s">
        <v>178</v>
      </c>
      <c r="L307" s="33"/>
      <c r="M307" s="152" t="s">
        <v>1</v>
      </c>
      <c r="N307" s="153" t="s">
        <v>42</v>
      </c>
      <c r="O307" s="58"/>
      <c r="P307" s="154">
        <f>O307*H307</f>
        <v>0</v>
      </c>
      <c r="Q307" s="154">
        <v>0</v>
      </c>
      <c r="R307" s="154">
        <f>Q307*H307</f>
        <v>0</v>
      </c>
      <c r="S307" s="154">
        <v>0</v>
      </c>
      <c r="T307" s="155">
        <f>S307*H307</f>
        <v>0</v>
      </c>
      <c r="U307" s="32"/>
      <c r="V307" s="32"/>
      <c r="W307" s="32"/>
      <c r="X307" s="32"/>
      <c r="Y307" s="32"/>
      <c r="Z307" s="32"/>
      <c r="AA307" s="32"/>
      <c r="AB307" s="32"/>
      <c r="AC307" s="32"/>
      <c r="AD307" s="32"/>
      <c r="AE307" s="32"/>
      <c r="AR307" s="156" t="s">
        <v>82</v>
      </c>
      <c r="AT307" s="156" t="s">
        <v>174</v>
      </c>
      <c r="AU307" s="156" t="s">
        <v>86</v>
      </c>
      <c r="AY307" s="17" t="s">
        <v>172</v>
      </c>
      <c r="BE307" s="157">
        <f>IF(N307="základní",J307,0)</f>
        <v>0</v>
      </c>
      <c r="BF307" s="157">
        <f>IF(N307="snížená",J307,0)</f>
        <v>0</v>
      </c>
      <c r="BG307" s="157">
        <f>IF(N307="zákl. přenesená",J307,0)</f>
        <v>0</v>
      </c>
      <c r="BH307" s="157">
        <f>IF(N307="sníž. přenesená",J307,0)</f>
        <v>0</v>
      </c>
      <c r="BI307" s="157">
        <f>IF(N307="nulová",J307,0)</f>
        <v>0</v>
      </c>
      <c r="BJ307" s="17" t="s">
        <v>8</v>
      </c>
      <c r="BK307" s="157">
        <f>ROUND(I307*H307,0)</f>
        <v>0</v>
      </c>
      <c r="BL307" s="17" t="s">
        <v>82</v>
      </c>
      <c r="BM307" s="156" t="s">
        <v>510</v>
      </c>
    </row>
    <row r="308" spans="1:65" s="13" customFormat="1" ht="11.25" x14ac:dyDescent="0.2">
      <c r="B308" s="158"/>
      <c r="D308" s="159" t="s">
        <v>181</v>
      </c>
      <c r="E308" s="160" t="s">
        <v>1</v>
      </c>
      <c r="F308" s="161" t="s">
        <v>511</v>
      </c>
      <c r="H308" s="162">
        <v>3.78</v>
      </c>
      <c r="I308" s="163"/>
      <c r="L308" s="158"/>
      <c r="M308" s="164"/>
      <c r="N308" s="165"/>
      <c r="O308" s="165"/>
      <c r="P308" s="165"/>
      <c r="Q308" s="165"/>
      <c r="R308" s="165"/>
      <c r="S308" s="165"/>
      <c r="T308" s="166"/>
      <c r="AT308" s="160" t="s">
        <v>181</v>
      </c>
      <c r="AU308" s="160" t="s">
        <v>86</v>
      </c>
      <c r="AV308" s="13" t="s">
        <v>86</v>
      </c>
      <c r="AW308" s="13" t="s">
        <v>33</v>
      </c>
      <c r="AX308" s="13" t="s">
        <v>77</v>
      </c>
      <c r="AY308" s="160" t="s">
        <v>172</v>
      </c>
    </row>
    <row r="309" spans="1:65" s="13" customFormat="1" ht="11.25" x14ac:dyDescent="0.2">
      <c r="B309" s="158"/>
      <c r="D309" s="159" t="s">
        <v>181</v>
      </c>
      <c r="E309" s="160" t="s">
        <v>1</v>
      </c>
      <c r="F309" s="161" t="s">
        <v>512</v>
      </c>
      <c r="H309" s="162">
        <v>3.3119999999999998</v>
      </c>
      <c r="I309" s="163"/>
      <c r="L309" s="158"/>
      <c r="M309" s="164"/>
      <c r="N309" s="165"/>
      <c r="O309" s="165"/>
      <c r="P309" s="165"/>
      <c r="Q309" s="165"/>
      <c r="R309" s="165"/>
      <c r="S309" s="165"/>
      <c r="T309" s="166"/>
      <c r="AT309" s="160" t="s">
        <v>181</v>
      </c>
      <c r="AU309" s="160" t="s">
        <v>86</v>
      </c>
      <c r="AV309" s="13" t="s">
        <v>86</v>
      </c>
      <c r="AW309" s="13" t="s">
        <v>33</v>
      </c>
      <c r="AX309" s="13" t="s">
        <v>77</v>
      </c>
      <c r="AY309" s="160" t="s">
        <v>172</v>
      </c>
    </row>
    <row r="310" spans="1:65" s="14" customFormat="1" ht="11.25" x14ac:dyDescent="0.2">
      <c r="B310" s="167"/>
      <c r="D310" s="159" t="s">
        <v>181</v>
      </c>
      <c r="E310" s="168" t="s">
        <v>513</v>
      </c>
      <c r="F310" s="169" t="s">
        <v>514</v>
      </c>
      <c r="H310" s="170">
        <v>7.0919999999999996</v>
      </c>
      <c r="I310" s="171"/>
      <c r="L310" s="167"/>
      <c r="M310" s="172"/>
      <c r="N310" s="173"/>
      <c r="O310" s="173"/>
      <c r="P310" s="173"/>
      <c r="Q310" s="173"/>
      <c r="R310" s="173"/>
      <c r="S310" s="173"/>
      <c r="T310" s="174"/>
      <c r="AT310" s="168" t="s">
        <v>181</v>
      </c>
      <c r="AU310" s="168" t="s">
        <v>86</v>
      </c>
      <c r="AV310" s="14" t="s">
        <v>184</v>
      </c>
      <c r="AW310" s="14" t="s">
        <v>33</v>
      </c>
      <c r="AX310" s="14" t="s">
        <v>8</v>
      </c>
      <c r="AY310" s="168" t="s">
        <v>172</v>
      </c>
    </row>
    <row r="311" spans="1:65" s="2" customFormat="1" ht="14.45" customHeight="1" x14ac:dyDescent="0.2">
      <c r="A311" s="32"/>
      <c r="B311" s="144"/>
      <c r="C311" s="145" t="s">
        <v>515</v>
      </c>
      <c r="D311" s="145" t="s">
        <v>174</v>
      </c>
      <c r="E311" s="146" t="s">
        <v>516</v>
      </c>
      <c r="F311" s="147" t="s">
        <v>517</v>
      </c>
      <c r="G311" s="148" t="s">
        <v>187</v>
      </c>
      <c r="H311" s="149">
        <v>4.2240000000000002</v>
      </c>
      <c r="I311" s="150"/>
      <c r="J311" s="151">
        <f>ROUND(I311*H311,0)</f>
        <v>0</v>
      </c>
      <c r="K311" s="147" t="s">
        <v>178</v>
      </c>
      <c r="L311" s="33"/>
      <c r="M311" s="152" t="s">
        <v>1</v>
      </c>
      <c r="N311" s="153" t="s">
        <v>42</v>
      </c>
      <c r="O311" s="58"/>
      <c r="P311" s="154">
        <f>O311*H311</f>
        <v>0</v>
      </c>
      <c r="Q311" s="154">
        <v>0</v>
      </c>
      <c r="R311" s="154">
        <f>Q311*H311</f>
        <v>0</v>
      </c>
      <c r="S311" s="154">
        <v>0</v>
      </c>
      <c r="T311" s="155">
        <f>S311*H311</f>
        <v>0</v>
      </c>
      <c r="U311" s="32"/>
      <c r="V311" s="32"/>
      <c r="W311" s="32"/>
      <c r="X311" s="32"/>
      <c r="Y311" s="32"/>
      <c r="Z311" s="32"/>
      <c r="AA311" s="32"/>
      <c r="AB311" s="32"/>
      <c r="AC311" s="32"/>
      <c r="AD311" s="32"/>
      <c r="AE311" s="32"/>
      <c r="AR311" s="156" t="s">
        <v>82</v>
      </c>
      <c r="AT311" s="156" t="s">
        <v>174</v>
      </c>
      <c r="AU311" s="156" t="s">
        <v>86</v>
      </c>
      <c r="AY311" s="17" t="s">
        <v>172</v>
      </c>
      <c r="BE311" s="157">
        <f>IF(N311="základní",J311,0)</f>
        <v>0</v>
      </c>
      <c r="BF311" s="157">
        <f>IF(N311="snížená",J311,0)</f>
        <v>0</v>
      </c>
      <c r="BG311" s="157">
        <f>IF(N311="zákl. přenesená",J311,0)</f>
        <v>0</v>
      </c>
      <c r="BH311" s="157">
        <f>IF(N311="sníž. přenesená",J311,0)</f>
        <v>0</v>
      </c>
      <c r="BI311" s="157">
        <f>IF(N311="nulová",J311,0)</f>
        <v>0</v>
      </c>
      <c r="BJ311" s="17" t="s">
        <v>8</v>
      </c>
      <c r="BK311" s="157">
        <f>ROUND(I311*H311,0)</f>
        <v>0</v>
      </c>
      <c r="BL311" s="17" t="s">
        <v>82</v>
      </c>
      <c r="BM311" s="156" t="s">
        <v>518</v>
      </c>
    </row>
    <row r="312" spans="1:65" s="13" customFormat="1" ht="11.25" x14ac:dyDescent="0.2">
      <c r="B312" s="158"/>
      <c r="D312" s="159" t="s">
        <v>181</v>
      </c>
      <c r="E312" s="160" t="s">
        <v>1</v>
      </c>
      <c r="F312" s="161" t="s">
        <v>519</v>
      </c>
      <c r="H312" s="162">
        <v>4.2240000000000002</v>
      </c>
      <c r="I312" s="163"/>
      <c r="L312" s="158"/>
      <c r="M312" s="164"/>
      <c r="N312" s="165"/>
      <c r="O312" s="165"/>
      <c r="P312" s="165"/>
      <c r="Q312" s="165"/>
      <c r="R312" s="165"/>
      <c r="S312" s="165"/>
      <c r="T312" s="166"/>
      <c r="AT312" s="160" t="s">
        <v>181</v>
      </c>
      <c r="AU312" s="160" t="s">
        <v>86</v>
      </c>
      <c r="AV312" s="13" t="s">
        <v>86</v>
      </c>
      <c r="AW312" s="13" t="s">
        <v>33</v>
      </c>
      <c r="AX312" s="13" t="s">
        <v>77</v>
      </c>
      <c r="AY312" s="160" t="s">
        <v>172</v>
      </c>
    </row>
    <row r="313" spans="1:65" s="14" customFormat="1" ht="11.25" x14ac:dyDescent="0.2">
      <c r="B313" s="167"/>
      <c r="D313" s="159" t="s">
        <v>181</v>
      </c>
      <c r="E313" s="168" t="s">
        <v>520</v>
      </c>
      <c r="F313" s="169" t="s">
        <v>521</v>
      </c>
      <c r="H313" s="170">
        <v>4.2240000000000002</v>
      </c>
      <c r="I313" s="171"/>
      <c r="L313" s="167"/>
      <c r="M313" s="172"/>
      <c r="N313" s="173"/>
      <c r="O313" s="173"/>
      <c r="P313" s="173"/>
      <c r="Q313" s="173"/>
      <c r="R313" s="173"/>
      <c r="S313" s="173"/>
      <c r="T313" s="174"/>
      <c r="AT313" s="168" t="s">
        <v>181</v>
      </c>
      <c r="AU313" s="168" t="s">
        <v>86</v>
      </c>
      <c r="AV313" s="14" t="s">
        <v>184</v>
      </c>
      <c r="AW313" s="14" t="s">
        <v>33</v>
      </c>
      <c r="AX313" s="14" t="s">
        <v>8</v>
      </c>
      <c r="AY313" s="168" t="s">
        <v>172</v>
      </c>
    </row>
    <row r="314" spans="1:65" s="2" customFormat="1" ht="24.2" customHeight="1" x14ac:dyDescent="0.2">
      <c r="A314" s="32"/>
      <c r="B314" s="144"/>
      <c r="C314" s="145" t="s">
        <v>522</v>
      </c>
      <c r="D314" s="145" t="s">
        <v>174</v>
      </c>
      <c r="E314" s="146" t="s">
        <v>523</v>
      </c>
      <c r="F314" s="147" t="s">
        <v>524</v>
      </c>
      <c r="G314" s="148" t="s">
        <v>187</v>
      </c>
      <c r="H314" s="149">
        <v>59.750999999999998</v>
      </c>
      <c r="I314" s="150"/>
      <c r="J314" s="151">
        <f>ROUND(I314*H314,0)</f>
        <v>0</v>
      </c>
      <c r="K314" s="147" t="s">
        <v>1</v>
      </c>
      <c r="L314" s="33"/>
      <c r="M314" s="152" t="s">
        <v>1</v>
      </c>
      <c r="N314" s="153" t="s">
        <v>42</v>
      </c>
      <c r="O314" s="58"/>
      <c r="P314" s="154">
        <f>O314*H314</f>
        <v>0</v>
      </c>
      <c r="Q314" s="154">
        <v>6.7500000000000004E-4</v>
      </c>
      <c r="R314" s="154">
        <f>Q314*H314</f>
        <v>4.0331924999999998E-2</v>
      </c>
      <c r="S314" s="154">
        <v>0</v>
      </c>
      <c r="T314" s="155">
        <f>S314*H314</f>
        <v>0</v>
      </c>
      <c r="U314" s="32"/>
      <c r="V314" s="32"/>
      <c r="W314" s="32"/>
      <c r="X314" s="32"/>
      <c r="Y314" s="32"/>
      <c r="Z314" s="32"/>
      <c r="AA314" s="32"/>
      <c r="AB314" s="32"/>
      <c r="AC314" s="32"/>
      <c r="AD314" s="32"/>
      <c r="AE314" s="32"/>
      <c r="AR314" s="156" t="s">
        <v>82</v>
      </c>
      <c r="AT314" s="156" t="s">
        <v>174</v>
      </c>
      <c r="AU314" s="156" t="s">
        <v>86</v>
      </c>
      <c r="AY314" s="17" t="s">
        <v>172</v>
      </c>
      <c r="BE314" s="157">
        <f>IF(N314="základní",J314,0)</f>
        <v>0</v>
      </c>
      <c r="BF314" s="157">
        <f>IF(N314="snížená",J314,0)</f>
        <v>0</v>
      </c>
      <c r="BG314" s="157">
        <f>IF(N314="zákl. přenesená",J314,0)</f>
        <v>0</v>
      </c>
      <c r="BH314" s="157">
        <f>IF(N314="sníž. přenesená",J314,0)</f>
        <v>0</v>
      </c>
      <c r="BI314" s="157">
        <f>IF(N314="nulová",J314,0)</f>
        <v>0</v>
      </c>
      <c r="BJ314" s="17" t="s">
        <v>8</v>
      </c>
      <c r="BK314" s="157">
        <f>ROUND(I314*H314,0)</f>
        <v>0</v>
      </c>
      <c r="BL314" s="17" t="s">
        <v>82</v>
      </c>
      <c r="BM314" s="156" t="s">
        <v>525</v>
      </c>
    </row>
    <row r="315" spans="1:65" s="13" customFormat="1" ht="11.25" x14ac:dyDescent="0.2">
      <c r="B315" s="158"/>
      <c r="D315" s="159" t="s">
        <v>181</v>
      </c>
      <c r="E315" s="160" t="s">
        <v>1</v>
      </c>
      <c r="F315" s="161" t="s">
        <v>111</v>
      </c>
      <c r="H315" s="162">
        <v>27.954000000000001</v>
      </c>
      <c r="I315" s="163"/>
      <c r="L315" s="158"/>
      <c r="M315" s="164"/>
      <c r="N315" s="165"/>
      <c r="O315" s="165"/>
      <c r="P315" s="165"/>
      <c r="Q315" s="165"/>
      <c r="R315" s="165"/>
      <c r="S315" s="165"/>
      <c r="T315" s="166"/>
      <c r="AT315" s="160" t="s">
        <v>181</v>
      </c>
      <c r="AU315" s="160" t="s">
        <v>86</v>
      </c>
      <c r="AV315" s="13" t="s">
        <v>86</v>
      </c>
      <c r="AW315" s="13" t="s">
        <v>33</v>
      </c>
      <c r="AX315" s="13" t="s">
        <v>77</v>
      </c>
      <c r="AY315" s="160" t="s">
        <v>172</v>
      </c>
    </row>
    <row r="316" spans="1:65" s="13" customFormat="1" ht="11.25" x14ac:dyDescent="0.2">
      <c r="B316" s="158"/>
      <c r="D316" s="159" t="s">
        <v>181</v>
      </c>
      <c r="E316" s="160" t="s">
        <v>1</v>
      </c>
      <c r="F316" s="161" t="s">
        <v>113</v>
      </c>
      <c r="H316" s="162">
        <v>6.4260000000000002</v>
      </c>
      <c r="I316" s="163"/>
      <c r="L316" s="158"/>
      <c r="M316" s="164"/>
      <c r="N316" s="165"/>
      <c r="O316" s="165"/>
      <c r="P316" s="165"/>
      <c r="Q316" s="165"/>
      <c r="R316" s="165"/>
      <c r="S316" s="165"/>
      <c r="T316" s="166"/>
      <c r="AT316" s="160" t="s">
        <v>181</v>
      </c>
      <c r="AU316" s="160" t="s">
        <v>86</v>
      </c>
      <c r="AV316" s="13" t="s">
        <v>86</v>
      </c>
      <c r="AW316" s="13" t="s">
        <v>33</v>
      </c>
      <c r="AX316" s="13" t="s">
        <v>77</v>
      </c>
      <c r="AY316" s="160" t="s">
        <v>172</v>
      </c>
    </row>
    <row r="317" spans="1:65" s="13" customFormat="1" ht="11.25" x14ac:dyDescent="0.2">
      <c r="B317" s="158"/>
      <c r="D317" s="159" t="s">
        <v>181</v>
      </c>
      <c r="E317" s="160" t="s">
        <v>1</v>
      </c>
      <c r="F317" s="161" t="s">
        <v>101</v>
      </c>
      <c r="H317" s="162">
        <v>21.800999999999998</v>
      </c>
      <c r="I317" s="163"/>
      <c r="L317" s="158"/>
      <c r="M317" s="164"/>
      <c r="N317" s="165"/>
      <c r="O317" s="165"/>
      <c r="P317" s="165"/>
      <c r="Q317" s="165"/>
      <c r="R317" s="165"/>
      <c r="S317" s="165"/>
      <c r="T317" s="166"/>
      <c r="AT317" s="160" t="s">
        <v>181</v>
      </c>
      <c r="AU317" s="160" t="s">
        <v>86</v>
      </c>
      <c r="AV317" s="13" t="s">
        <v>86</v>
      </c>
      <c r="AW317" s="13" t="s">
        <v>33</v>
      </c>
      <c r="AX317" s="13" t="s">
        <v>77</v>
      </c>
      <c r="AY317" s="160" t="s">
        <v>172</v>
      </c>
    </row>
    <row r="318" spans="1:65" s="13" customFormat="1" ht="11.25" x14ac:dyDescent="0.2">
      <c r="B318" s="158"/>
      <c r="D318" s="159" t="s">
        <v>181</v>
      </c>
      <c r="E318" s="160" t="s">
        <v>1</v>
      </c>
      <c r="F318" s="161" t="s">
        <v>122</v>
      </c>
      <c r="H318" s="162">
        <v>3.57</v>
      </c>
      <c r="I318" s="163"/>
      <c r="L318" s="158"/>
      <c r="M318" s="164"/>
      <c r="N318" s="165"/>
      <c r="O318" s="165"/>
      <c r="P318" s="165"/>
      <c r="Q318" s="165"/>
      <c r="R318" s="165"/>
      <c r="S318" s="165"/>
      <c r="T318" s="166"/>
      <c r="AT318" s="160" t="s">
        <v>181</v>
      </c>
      <c r="AU318" s="160" t="s">
        <v>86</v>
      </c>
      <c r="AV318" s="13" t="s">
        <v>86</v>
      </c>
      <c r="AW318" s="13" t="s">
        <v>33</v>
      </c>
      <c r="AX318" s="13" t="s">
        <v>77</v>
      </c>
      <c r="AY318" s="160" t="s">
        <v>172</v>
      </c>
    </row>
    <row r="319" spans="1:65" s="14" customFormat="1" ht="11.25" x14ac:dyDescent="0.2">
      <c r="B319" s="167"/>
      <c r="D319" s="159" t="s">
        <v>181</v>
      </c>
      <c r="E319" s="168" t="s">
        <v>1</v>
      </c>
      <c r="F319" s="169" t="s">
        <v>183</v>
      </c>
      <c r="H319" s="170">
        <v>59.750999999999998</v>
      </c>
      <c r="I319" s="171"/>
      <c r="L319" s="167"/>
      <c r="M319" s="172"/>
      <c r="N319" s="173"/>
      <c r="O319" s="173"/>
      <c r="P319" s="173"/>
      <c r="Q319" s="173"/>
      <c r="R319" s="173"/>
      <c r="S319" s="173"/>
      <c r="T319" s="174"/>
      <c r="AT319" s="168" t="s">
        <v>181</v>
      </c>
      <c r="AU319" s="168" t="s">
        <v>86</v>
      </c>
      <c r="AV319" s="14" t="s">
        <v>184</v>
      </c>
      <c r="AW319" s="14" t="s">
        <v>33</v>
      </c>
      <c r="AX319" s="14" t="s">
        <v>8</v>
      </c>
      <c r="AY319" s="168" t="s">
        <v>172</v>
      </c>
    </row>
    <row r="320" spans="1:65" s="2" customFormat="1" ht="24.2" customHeight="1" x14ac:dyDescent="0.2">
      <c r="A320" s="32"/>
      <c r="B320" s="144"/>
      <c r="C320" s="145" t="s">
        <v>526</v>
      </c>
      <c r="D320" s="145" t="s">
        <v>174</v>
      </c>
      <c r="E320" s="146" t="s">
        <v>527</v>
      </c>
      <c r="F320" s="147" t="s">
        <v>528</v>
      </c>
      <c r="G320" s="148" t="s">
        <v>187</v>
      </c>
      <c r="H320" s="149">
        <v>59.750999999999998</v>
      </c>
      <c r="I320" s="150"/>
      <c r="J320" s="151">
        <f>ROUND(I320*H320,0)</f>
        <v>0</v>
      </c>
      <c r="K320" s="147" t="s">
        <v>178</v>
      </c>
      <c r="L320" s="33"/>
      <c r="M320" s="152" t="s">
        <v>1</v>
      </c>
      <c r="N320" s="153" t="s">
        <v>42</v>
      </c>
      <c r="O320" s="58"/>
      <c r="P320" s="154">
        <f>O320*H320</f>
        <v>0</v>
      </c>
      <c r="Q320" s="154">
        <v>2.72E-4</v>
      </c>
      <c r="R320" s="154">
        <f>Q320*H320</f>
        <v>1.6252271999999998E-2</v>
      </c>
      <c r="S320" s="154">
        <v>0</v>
      </c>
      <c r="T320" s="155">
        <f>S320*H320</f>
        <v>0</v>
      </c>
      <c r="U320" s="32"/>
      <c r="V320" s="32"/>
      <c r="W320" s="32"/>
      <c r="X320" s="32"/>
      <c r="Y320" s="32"/>
      <c r="Z320" s="32"/>
      <c r="AA320" s="32"/>
      <c r="AB320" s="32"/>
      <c r="AC320" s="32"/>
      <c r="AD320" s="32"/>
      <c r="AE320" s="32"/>
      <c r="AR320" s="156" t="s">
        <v>82</v>
      </c>
      <c r="AT320" s="156" t="s">
        <v>174</v>
      </c>
      <c r="AU320" s="156" t="s">
        <v>86</v>
      </c>
      <c r="AY320" s="17" t="s">
        <v>172</v>
      </c>
      <c r="BE320" s="157">
        <f>IF(N320="základní",J320,0)</f>
        <v>0</v>
      </c>
      <c r="BF320" s="157">
        <f>IF(N320="snížená",J320,0)</f>
        <v>0</v>
      </c>
      <c r="BG320" s="157">
        <f>IF(N320="zákl. přenesená",J320,0)</f>
        <v>0</v>
      </c>
      <c r="BH320" s="157">
        <f>IF(N320="sníž. přenesená",J320,0)</f>
        <v>0</v>
      </c>
      <c r="BI320" s="157">
        <f>IF(N320="nulová",J320,0)</f>
        <v>0</v>
      </c>
      <c r="BJ320" s="17" t="s">
        <v>8</v>
      </c>
      <c r="BK320" s="157">
        <f>ROUND(I320*H320,0)</f>
        <v>0</v>
      </c>
      <c r="BL320" s="17" t="s">
        <v>82</v>
      </c>
      <c r="BM320" s="156" t="s">
        <v>529</v>
      </c>
    </row>
    <row r="321" spans="1:65" s="13" customFormat="1" ht="11.25" x14ac:dyDescent="0.2">
      <c r="B321" s="158"/>
      <c r="D321" s="159" t="s">
        <v>181</v>
      </c>
      <c r="E321" s="160" t="s">
        <v>1</v>
      </c>
      <c r="F321" s="161" t="s">
        <v>530</v>
      </c>
      <c r="H321" s="162">
        <v>3.1280000000000001</v>
      </c>
      <c r="I321" s="163"/>
      <c r="L321" s="158"/>
      <c r="M321" s="164"/>
      <c r="N321" s="165"/>
      <c r="O321" s="165"/>
      <c r="P321" s="165"/>
      <c r="Q321" s="165"/>
      <c r="R321" s="165"/>
      <c r="S321" s="165"/>
      <c r="T321" s="166"/>
      <c r="AT321" s="160" t="s">
        <v>181</v>
      </c>
      <c r="AU321" s="160" t="s">
        <v>86</v>
      </c>
      <c r="AV321" s="13" t="s">
        <v>86</v>
      </c>
      <c r="AW321" s="13" t="s">
        <v>33</v>
      </c>
      <c r="AX321" s="13" t="s">
        <v>77</v>
      </c>
      <c r="AY321" s="160" t="s">
        <v>172</v>
      </c>
    </row>
    <row r="322" spans="1:65" s="13" customFormat="1" ht="11.25" x14ac:dyDescent="0.2">
      <c r="B322" s="158"/>
      <c r="D322" s="159" t="s">
        <v>181</v>
      </c>
      <c r="E322" s="160" t="s">
        <v>1</v>
      </c>
      <c r="F322" s="161" t="s">
        <v>531</v>
      </c>
      <c r="H322" s="162">
        <v>3.298</v>
      </c>
      <c r="I322" s="163"/>
      <c r="L322" s="158"/>
      <c r="M322" s="164"/>
      <c r="N322" s="165"/>
      <c r="O322" s="165"/>
      <c r="P322" s="165"/>
      <c r="Q322" s="165"/>
      <c r="R322" s="165"/>
      <c r="S322" s="165"/>
      <c r="T322" s="166"/>
      <c r="AT322" s="160" t="s">
        <v>181</v>
      </c>
      <c r="AU322" s="160" t="s">
        <v>86</v>
      </c>
      <c r="AV322" s="13" t="s">
        <v>86</v>
      </c>
      <c r="AW322" s="13" t="s">
        <v>33</v>
      </c>
      <c r="AX322" s="13" t="s">
        <v>77</v>
      </c>
      <c r="AY322" s="160" t="s">
        <v>172</v>
      </c>
    </row>
    <row r="323" spans="1:65" s="14" customFormat="1" ht="11.25" x14ac:dyDescent="0.2">
      <c r="B323" s="167"/>
      <c r="D323" s="159" t="s">
        <v>181</v>
      </c>
      <c r="E323" s="168" t="s">
        <v>113</v>
      </c>
      <c r="F323" s="169" t="s">
        <v>532</v>
      </c>
      <c r="H323" s="170">
        <v>6.4260000000000002</v>
      </c>
      <c r="I323" s="171"/>
      <c r="L323" s="167"/>
      <c r="M323" s="172"/>
      <c r="N323" s="173"/>
      <c r="O323" s="173"/>
      <c r="P323" s="173"/>
      <c r="Q323" s="173"/>
      <c r="R323" s="173"/>
      <c r="S323" s="173"/>
      <c r="T323" s="174"/>
      <c r="AT323" s="168" t="s">
        <v>181</v>
      </c>
      <c r="AU323" s="168" t="s">
        <v>86</v>
      </c>
      <c r="AV323" s="14" t="s">
        <v>184</v>
      </c>
      <c r="AW323" s="14" t="s">
        <v>33</v>
      </c>
      <c r="AX323" s="14" t="s">
        <v>77</v>
      </c>
      <c r="AY323" s="168" t="s">
        <v>172</v>
      </c>
    </row>
    <row r="324" spans="1:65" s="13" customFormat="1" ht="11.25" x14ac:dyDescent="0.2">
      <c r="B324" s="158"/>
      <c r="D324" s="159" t="s">
        <v>181</v>
      </c>
      <c r="E324" s="160" t="s">
        <v>1</v>
      </c>
      <c r="F324" s="161" t="s">
        <v>533</v>
      </c>
      <c r="H324" s="162">
        <v>3.57</v>
      </c>
      <c r="I324" s="163"/>
      <c r="L324" s="158"/>
      <c r="M324" s="164"/>
      <c r="N324" s="165"/>
      <c r="O324" s="165"/>
      <c r="P324" s="165"/>
      <c r="Q324" s="165"/>
      <c r="R324" s="165"/>
      <c r="S324" s="165"/>
      <c r="T324" s="166"/>
      <c r="AT324" s="160" t="s">
        <v>181</v>
      </c>
      <c r="AU324" s="160" t="s">
        <v>86</v>
      </c>
      <c r="AV324" s="13" t="s">
        <v>86</v>
      </c>
      <c r="AW324" s="13" t="s">
        <v>33</v>
      </c>
      <c r="AX324" s="13" t="s">
        <v>77</v>
      </c>
      <c r="AY324" s="160" t="s">
        <v>172</v>
      </c>
    </row>
    <row r="325" spans="1:65" s="14" customFormat="1" ht="11.25" x14ac:dyDescent="0.2">
      <c r="B325" s="167"/>
      <c r="D325" s="159" t="s">
        <v>181</v>
      </c>
      <c r="E325" s="168" t="s">
        <v>122</v>
      </c>
      <c r="F325" s="169" t="s">
        <v>534</v>
      </c>
      <c r="H325" s="170">
        <v>3.57</v>
      </c>
      <c r="I325" s="171"/>
      <c r="L325" s="167"/>
      <c r="M325" s="172"/>
      <c r="N325" s="173"/>
      <c r="O325" s="173"/>
      <c r="P325" s="173"/>
      <c r="Q325" s="173"/>
      <c r="R325" s="173"/>
      <c r="S325" s="173"/>
      <c r="T325" s="174"/>
      <c r="AT325" s="168" t="s">
        <v>181</v>
      </c>
      <c r="AU325" s="168" t="s">
        <v>86</v>
      </c>
      <c r="AV325" s="14" t="s">
        <v>184</v>
      </c>
      <c r="AW325" s="14" t="s">
        <v>33</v>
      </c>
      <c r="AX325" s="14" t="s">
        <v>77</v>
      </c>
      <c r="AY325" s="168" t="s">
        <v>172</v>
      </c>
    </row>
    <row r="326" spans="1:65" s="13" customFormat="1" ht="11.25" x14ac:dyDescent="0.2">
      <c r="B326" s="158"/>
      <c r="D326" s="159" t="s">
        <v>181</v>
      </c>
      <c r="E326" s="160" t="s">
        <v>1</v>
      </c>
      <c r="F326" s="161" t="s">
        <v>111</v>
      </c>
      <c r="H326" s="162">
        <v>27.954000000000001</v>
      </c>
      <c r="I326" s="163"/>
      <c r="L326" s="158"/>
      <c r="M326" s="164"/>
      <c r="N326" s="165"/>
      <c r="O326" s="165"/>
      <c r="P326" s="165"/>
      <c r="Q326" s="165"/>
      <c r="R326" s="165"/>
      <c r="S326" s="165"/>
      <c r="T326" s="166"/>
      <c r="AT326" s="160" t="s">
        <v>181</v>
      </c>
      <c r="AU326" s="160" t="s">
        <v>86</v>
      </c>
      <c r="AV326" s="13" t="s">
        <v>86</v>
      </c>
      <c r="AW326" s="13" t="s">
        <v>33</v>
      </c>
      <c r="AX326" s="13" t="s">
        <v>77</v>
      </c>
      <c r="AY326" s="160" t="s">
        <v>172</v>
      </c>
    </row>
    <row r="327" spans="1:65" s="13" customFormat="1" ht="11.25" x14ac:dyDescent="0.2">
      <c r="B327" s="158"/>
      <c r="D327" s="159" t="s">
        <v>181</v>
      </c>
      <c r="E327" s="160" t="s">
        <v>1</v>
      </c>
      <c r="F327" s="161" t="s">
        <v>101</v>
      </c>
      <c r="H327" s="162">
        <v>21.800999999999998</v>
      </c>
      <c r="I327" s="163"/>
      <c r="L327" s="158"/>
      <c r="M327" s="164"/>
      <c r="N327" s="165"/>
      <c r="O327" s="165"/>
      <c r="P327" s="165"/>
      <c r="Q327" s="165"/>
      <c r="R327" s="165"/>
      <c r="S327" s="165"/>
      <c r="T327" s="166"/>
      <c r="AT327" s="160" t="s">
        <v>181</v>
      </c>
      <c r="AU327" s="160" t="s">
        <v>86</v>
      </c>
      <c r="AV327" s="13" t="s">
        <v>86</v>
      </c>
      <c r="AW327" s="13" t="s">
        <v>33</v>
      </c>
      <c r="AX327" s="13" t="s">
        <v>77</v>
      </c>
      <c r="AY327" s="160" t="s">
        <v>172</v>
      </c>
    </row>
    <row r="328" spans="1:65" s="14" customFormat="1" ht="11.25" x14ac:dyDescent="0.2">
      <c r="B328" s="167"/>
      <c r="D328" s="159" t="s">
        <v>181</v>
      </c>
      <c r="E328" s="168" t="s">
        <v>1</v>
      </c>
      <c r="F328" s="169" t="s">
        <v>183</v>
      </c>
      <c r="H328" s="170">
        <v>49.754999999999995</v>
      </c>
      <c r="I328" s="171"/>
      <c r="L328" s="167"/>
      <c r="M328" s="172"/>
      <c r="N328" s="173"/>
      <c r="O328" s="173"/>
      <c r="P328" s="173"/>
      <c r="Q328" s="173"/>
      <c r="R328" s="173"/>
      <c r="S328" s="173"/>
      <c r="T328" s="174"/>
      <c r="AT328" s="168" t="s">
        <v>181</v>
      </c>
      <c r="AU328" s="168" t="s">
        <v>86</v>
      </c>
      <c r="AV328" s="14" t="s">
        <v>184</v>
      </c>
      <c r="AW328" s="14" t="s">
        <v>33</v>
      </c>
      <c r="AX328" s="14" t="s">
        <v>77</v>
      </c>
      <c r="AY328" s="168" t="s">
        <v>172</v>
      </c>
    </row>
    <row r="329" spans="1:65" s="15" customFormat="1" ht="11.25" x14ac:dyDescent="0.2">
      <c r="B329" s="185"/>
      <c r="D329" s="159" t="s">
        <v>181</v>
      </c>
      <c r="E329" s="186" t="s">
        <v>1</v>
      </c>
      <c r="F329" s="187" t="s">
        <v>258</v>
      </c>
      <c r="H329" s="188">
        <v>59.751000000000005</v>
      </c>
      <c r="I329" s="189"/>
      <c r="L329" s="185"/>
      <c r="M329" s="190"/>
      <c r="N329" s="191"/>
      <c r="O329" s="191"/>
      <c r="P329" s="191"/>
      <c r="Q329" s="191"/>
      <c r="R329" s="191"/>
      <c r="S329" s="191"/>
      <c r="T329" s="192"/>
      <c r="AT329" s="186" t="s">
        <v>181</v>
      </c>
      <c r="AU329" s="186" t="s">
        <v>86</v>
      </c>
      <c r="AV329" s="15" t="s">
        <v>179</v>
      </c>
      <c r="AW329" s="15" t="s">
        <v>33</v>
      </c>
      <c r="AX329" s="15" t="s">
        <v>8</v>
      </c>
      <c r="AY329" s="186" t="s">
        <v>172</v>
      </c>
    </row>
    <row r="330" spans="1:65" s="2" customFormat="1" ht="24.2" customHeight="1" x14ac:dyDescent="0.2">
      <c r="A330" s="32"/>
      <c r="B330" s="144"/>
      <c r="C330" s="145" t="s">
        <v>535</v>
      </c>
      <c r="D330" s="145" t="s">
        <v>174</v>
      </c>
      <c r="E330" s="146" t="s">
        <v>536</v>
      </c>
      <c r="F330" s="147" t="s">
        <v>537</v>
      </c>
      <c r="G330" s="148" t="s">
        <v>187</v>
      </c>
      <c r="H330" s="149">
        <v>59.750999999999998</v>
      </c>
      <c r="I330" s="150"/>
      <c r="J330" s="151">
        <f>ROUND(I330*H330,0)</f>
        <v>0</v>
      </c>
      <c r="K330" s="147" t="s">
        <v>178</v>
      </c>
      <c r="L330" s="33"/>
      <c r="M330" s="152" t="s">
        <v>1</v>
      </c>
      <c r="N330" s="153" t="s">
        <v>42</v>
      </c>
      <c r="O330" s="58"/>
      <c r="P330" s="154">
        <f>O330*H330</f>
        <v>0</v>
      </c>
      <c r="Q330" s="154">
        <v>6.4800000000000003E-4</v>
      </c>
      <c r="R330" s="154">
        <f>Q330*H330</f>
        <v>3.8718648000000001E-2</v>
      </c>
      <c r="S330" s="154">
        <v>0</v>
      </c>
      <c r="T330" s="155">
        <f>S330*H330</f>
        <v>0</v>
      </c>
      <c r="U330" s="32"/>
      <c r="V330" s="32"/>
      <c r="W330" s="32"/>
      <c r="X330" s="32"/>
      <c r="Y330" s="32"/>
      <c r="Z330" s="32"/>
      <c r="AA330" s="32"/>
      <c r="AB330" s="32"/>
      <c r="AC330" s="32"/>
      <c r="AD330" s="32"/>
      <c r="AE330" s="32"/>
      <c r="AR330" s="156" t="s">
        <v>82</v>
      </c>
      <c r="AT330" s="156" t="s">
        <v>174</v>
      </c>
      <c r="AU330" s="156" t="s">
        <v>86</v>
      </c>
      <c r="AY330" s="17" t="s">
        <v>172</v>
      </c>
      <c r="BE330" s="157">
        <f>IF(N330="základní",J330,0)</f>
        <v>0</v>
      </c>
      <c r="BF330" s="157">
        <f>IF(N330="snížená",J330,0)</f>
        <v>0</v>
      </c>
      <c r="BG330" s="157">
        <f>IF(N330="zákl. přenesená",J330,0)</f>
        <v>0</v>
      </c>
      <c r="BH330" s="157">
        <f>IF(N330="sníž. přenesená",J330,0)</f>
        <v>0</v>
      </c>
      <c r="BI330" s="157">
        <f>IF(N330="nulová",J330,0)</f>
        <v>0</v>
      </c>
      <c r="BJ330" s="17" t="s">
        <v>8</v>
      </c>
      <c r="BK330" s="157">
        <f>ROUND(I330*H330,0)</f>
        <v>0</v>
      </c>
      <c r="BL330" s="17" t="s">
        <v>82</v>
      </c>
      <c r="BM330" s="156" t="s">
        <v>538</v>
      </c>
    </row>
    <row r="331" spans="1:65" s="13" customFormat="1" ht="11.25" x14ac:dyDescent="0.2">
      <c r="B331" s="158"/>
      <c r="D331" s="159" t="s">
        <v>181</v>
      </c>
      <c r="E331" s="160" t="s">
        <v>1</v>
      </c>
      <c r="F331" s="161" t="s">
        <v>113</v>
      </c>
      <c r="H331" s="162">
        <v>6.4260000000000002</v>
      </c>
      <c r="I331" s="163"/>
      <c r="L331" s="158"/>
      <c r="M331" s="164"/>
      <c r="N331" s="165"/>
      <c r="O331" s="165"/>
      <c r="P331" s="165"/>
      <c r="Q331" s="165"/>
      <c r="R331" s="165"/>
      <c r="S331" s="165"/>
      <c r="T331" s="166"/>
      <c r="AT331" s="160" t="s">
        <v>181</v>
      </c>
      <c r="AU331" s="160" t="s">
        <v>86</v>
      </c>
      <c r="AV331" s="13" t="s">
        <v>86</v>
      </c>
      <c r="AW331" s="13" t="s">
        <v>33</v>
      </c>
      <c r="AX331" s="13" t="s">
        <v>77</v>
      </c>
      <c r="AY331" s="160" t="s">
        <v>172</v>
      </c>
    </row>
    <row r="332" spans="1:65" s="13" customFormat="1" ht="11.25" x14ac:dyDescent="0.2">
      <c r="B332" s="158"/>
      <c r="D332" s="159" t="s">
        <v>181</v>
      </c>
      <c r="E332" s="160" t="s">
        <v>1</v>
      </c>
      <c r="F332" s="161" t="s">
        <v>122</v>
      </c>
      <c r="H332" s="162">
        <v>3.57</v>
      </c>
      <c r="I332" s="163"/>
      <c r="L332" s="158"/>
      <c r="M332" s="164"/>
      <c r="N332" s="165"/>
      <c r="O332" s="165"/>
      <c r="P332" s="165"/>
      <c r="Q332" s="165"/>
      <c r="R332" s="165"/>
      <c r="S332" s="165"/>
      <c r="T332" s="166"/>
      <c r="AT332" s="160" t="s">
        <v>181</v>
      </c>
      <c r="AU332" s="160" t="s">
        <v>86</v>
      </c>
      <c r="AV332" s="13" t="s">
        <v>86</v>
      </c>
      <c r="AW332" s="13" t="s">
        <v>33</v>
      </c>
      <c r="AX332" s="13" t="s">
        <v>77</v>
      </c>
      <c r="AY332" s="160" t="s">
        <v>172</v>
      </c>
    </row>
    <row r="333" spans="1:65" s="13" customFormat="1" ht="11.25" x14ac:dyDescent="0.2">
      <c r="B333" s="158"/>
      <c r="D333" s="159" t="s">
        <v>181</v>
      </c>
      <c r="E333" s="160" t="s">
        <v>1</v>
      </c>
      <c r="F333" s="161" t="s">
        <v>111</v>
      </c>
      <c r="H333" s="162">
        <v>27.954000000000001</v>
      </c>
      <c r="I333" s="163"/>
      <c r="L333" s="158"/>
      <c r="M333" s="164"/>
      <c r="N333" s="165"/>
      <c r="O333" s="165"/>
      <c r="P333" s="165"/>
      <c r="Q333" s="165"/>
      <c r="R333" s="165"/>
      <c r="S333" s="165"/>
      <c r="T333" s="166"/>
      <c r="AT333" s="160" t="s">
        <v>181</v>
      </c>
      <c r="AU333" s="160" t="s">
        <v>86</v>
      </c>
      <c r="AV333" s="13" t="s">
        <v>86</v>
      </c>
      <c r="AW333" s="13" t="s">
        <v>33</v>
      </c>
      <c r="AX333" s="13" t="s">
        <v>77</v>
      </c>
      <c r="AY333" s="160" t="s">
        <v>172</v>
      </c>
    </row>
    <row r="334" spans="1:65" s="13" customFormat="1" ht="11.25" x14ac:dyDescent="0.2">
      <c r="B334" s="158"/>
      <c r="D334" s="159" t="s">
        <v>181</v>
      </c>
      <c r="E334" s="160" t="s">
        <v>1</v>
      </c>
      <c r="F334" s="161" t="s">
        <v>101</v>
      </c>
      <c r="H334" s="162">
        <v>21.800999999999998</v>
      </c>
      <c r="I334" s="163"/>
      <c r="L334" s="158"/>
      <c r="M334" s="164"/>
      <c r="N334" s="165"/>
      <c r="O334" s="165"/>
      <c r="P334" s="165"/>
      <c r="Q334" s="165"/>
      <c r="R334" s="165"/>
      <c r="S334" s="165"/>
      <c r="T334" s="166"/>
      <c r="AT334" s="160" t="s">
        <v>181</v>
      </c>
      <c r="AU334" s="160" t="s">
        <v>86</v>
      </c>
      <c r="AV334" s="13" t="s">
        <v>86</v>
      </c>
      <c r="AW334" s="13" t="s">
        <v>33</v>
      </c>
      <c r="AX334" s="13" t="s">
        <v>77</v>
      </c>
      <c r="AY334" s="160" t="s">
        <v>172</v>
      </c>
    </row>
    <row r="335" spans="1:65" s="14" customFormat="1" ht="11.25" x14ac:dyDescent="0.2">
      <c r="B335" s="167"/>
      <c r="D335" s="159" t="s">
        <v>181</v>
      </c>
      <c r="E335" s="168" t="s">
        <v>1</v>
      </c>
      <c r="F335" s="169" t="s">
        <v>183</v>
      </c>
      <c r="H335" s="170">
        <v>59.751000000000005</v>
      </c>
      <c r="I335" s="171"/>
      <c r="L335" s="167"/>
      <c r="M335" s="172"/>
      <c r="N335" s="173"/>
      <c r="O335" s="173"/>
      <c r="P335" s="173"/>
      <c r="Q335" s="173"/>
      <c r="R335" s="173"/>
      <c r="S335" s="173"/>
      <c r="T335" s="174"/>
      <c r="AT335" s="168" t="s">
        <v>181</v>
      </c>
      <c r="AU335" s="168" t="s">
        <v>86</v>
      </c>
      <c r="AV335" s="14" t="s">
        <v>184</v>
      </c>
      <c r="AW335" s="14" t="s">
        <v>33</v>
      </c>
      <c r="AX335" s="14" t="s">
        <v>8</v>
      </c>
      <c r="AY335" s="168" t="s">
        <v>172</v>
      </c>
    </row>
    <row r="336" spans="1:65" s="2" customFormat="1" ht="24.2" customHeight="1" x14ac:dyDescent="0.2">
      <c r="A336" s="32"/>
      <c r="B336" s="144"/>
      <c r="C336" s="145" t="s">
        <v>539</v>
      </c>
      <c r="D336" s="145" t="s">
        <v>174</v>
      </c>
      <c r="E336" s="146" t="s">
        <v>540</v>
      </c>
      <c r="F336" s="147" t="s">
        <v>541</v>
      </c>
      <c r="G336" s="148" t="s">
        <v>187</v>
      </c>
      <c r="H336" s="149">
        <v>59.750999999999998</v>
      </c>
      <c r="I336" s="150"/>
      <c r="J336" s="151">
        <f>ROUND(I336*H336,0)</f>
        <v>0</v>
      </c>
      <c r="K336" s="147" t="s">
        <v>178</v>
      </c>
      <c r="L336" s="33"/>
      <c r="M336" s="152" t="s">
        <v>1</v>
      </c>
      <c r="N336" s="153" t="s">
        <v>42</v>
      </c>
      <c r="O336" s="58"/>
      <c r="P336" s="154">
        <f>O336*H336</f>
        <v>0</v>
      </c>
      <c r="Q336" s="154">
        <v>2.0000000000000001E-4</v>
      </c>
      <c r="R336" s="154">
        <f>Q336*H336</f>
        <v>1.1950199999999999E-2</v>
      </c>
      <c r="S336" s="154">
        <v>0</v>
      </c>
      <c r="T336" s="155">
        <f>S336*H336</f>
        <v>0</v>
      </c>
      <c r="U336" s="32"/>
      <c r="V336" s="32"/>
      <c r="W336" s="32"/>
      <c r="X336" s="32"/>
      <c r="Y336" s="32"/>
      <c r="Z336" s="32"/>
      <c r="AA336" s="32"/>
      <c r="AB336" s="32"/>
      <c r="AC336" s="32"/>
      <c r="AD336" s="32"/>
      <c r="AE336" s="32"/>
      <c r="AR336" s="156" t="s">
        <v>82</v>
      </c>
      <c r="AT336" s="156" t="s">
        <v>174</v>
      </c>
      <c r="AU336" s="156" t="s">
        <v>86</v>
      </c>
      <c r="AY336" s="17" t="s">
        <v>172</v>
      </c>
      <c r="BE336" s="157">
        <f>IF(N336="základní",J336,0)</f>
        <v>0</v>
      </c>
      <c r="BF336" s="157">
        <f>IF(N336="snížená",J336,0)</f>
        <v>0</v>
      </c>
      <c r="BG336" s="157">
        <f>IF(N336="zákl. přenesená",J336,0)</f>
        <v>0</v>
      </c>
      <c r="BH336" s="157">
        <f>IF(N336="sníž. přenesená",J336,0)</f>
        <v>0</v>
      </c>
      <c r="BI336" s="157">
        <f>IF(N336="nulová",J336,0)</f>
        <v>0</v>
      </c>
      <c r="BJ336" s="17" t="s">
        <v>8</v>
      </c>
      <c r="BK336" s="157">
        <f>ROUND(I336*H336,0)</f>
        <v>0</v>
      </c>
      <c r="BL336" s="17" t="s">
        <v>82</v>
      </c>
      <c r="BM336" s="156" t="s">
        <v>542</v>
      </c>
    </row>
    <row r="337" spans="1:65" s="13" customFormat="1" ht="11.25" x14ac:dyDescent="0.2">
      <c r="B337" s="158"/>
      <c r="D337" s="159" t="s">
        <v>181</v>
      </c>
      <c r="E337" s="160" t="s">
        <v>1</v>
      </c>
      <c r="F337" s="161" t="s">
        <v>111</v>
      </c>
      <c r="H337" s="162">
        <v>27.954000000000001</v>
      </c>
      <c r="I337" s="163"/>
      <c r="L337" s="158"/>
      <c r="M337" s="164"/>
      <c r="N337" s="165"/>
      <c r="O337" s="165"/>
      <c r="P337" s="165"/>
      <c r="Q337" s="165"/>
      <c r="R337" s="165"/>
      <c r="S337" s="165"/>
      <c r="T337" s="166"/>
      <c r="AT337" s="160" t="s">
        <v>181</v>
      </c>
      <c r="AU337" s="160" t="s">
        <v>86</v>
      </c>
      <c r="AV337" s="13" t="s">
        <v>86</v>
      </c>
      <c r="AW337" s="13" t="s">
        <v>33</v>
      </c>
      <c r="AX337" s="13" t="s">
        <v>77</v>
      </c>
      <c r="AY337" s="160" t="s">
        <v>172</v>
      </c>
    </row>
    <row r="338" spans="1:65" s="13" customFormat="1" ht="11.25" x14ac:dyDescent="0.2">
      <c r="B338" s="158"/>
      <c r="D338" s="159" t="s">
        <v>181</v>
      </c>
      <c r="E338" s="160" t="s">
        <v>1</v>
      </c>
      <c r="F338" s="161" t="s">
        <v>113</v>
      </c>
      <c r="H338" s="162">
        <v>6.4260000000000002</v>
      </c>
      <c r="I338" s="163"/>
      <c r="L338" s="158"/>
      <c r="M338" s="164"/>
      <c r="N338" s="165"/>
      <c r="O338" s="165"/>
      <c r="P338" s="165"/>
      <c r="Q338" s="165"/>
      <c r="R338" s="165"/>
      <c r="S338" s="165"/>
      <c r="T338" s="166"/>
      <c r="AT338" s="160" t="s">
        <v>181</v>
      </c>
      <c r="AU338" s="160" t="s">
        <v>86</v>
      </c>
      <c r="AV338" s="13" t="s">
        <v>86</v>
      </c>
      <c r="AW338" s="13" t="s">
        <v>33</v>
      </c>
      <c r="AX338" s="13" t="s">
        <v>77</v>
      </c>
      <c r="AY338" s="160" t="s">
        <v>172</v>
      </c>
    </row>
    <row r="339" spans="1:65" s="13" customFormat="1" ht="11.25" x14ac:dyDescent="0.2">
      <c r="B339" s="158"/>
      <c r="D339" s="159" t="s">
        <v>181</v>
      </c>
      <c r="E339" s="160" t="s">
        <v>1</v>
      </c>
      <c r="F339" s="161" t="s">
        <v>101</v>
      </c>
      <c r="H339" s="162">
        <v>21.800999999999998</v>
      </c>
      <c r="I339" s="163"/>
      <c r="L339" s="158"/>
      <c r="M339" s="164"/>
      <c r="N339" s="165"/>
      <c r="O339" s="165"/>
      <c r="P339" s="165"/>
      <c r="Q339" s="165"/>
      <c r="R339" s="165"/>
      <c r="S339" s="165"/>
      <c r="T339" s="166"/>
      <c r="AT339" s="160" t="s">
        <v>181</v>
      </c>
      <c r="AU339" s="160" t="s">
        <v>86</v>
      </c>
      <c r="AV339" s="13" t="s">
        <v>86</v>
      </c>
      <c r="AW339" s="13" t="s">
        <v>33</v>
      </c>
      <c r="AX339" s="13" t="s">
        <v>77</v>
      </c>
      <c r="AY339" s="160" t="s">
        <v>172</v>
      </c>
    </row>
    <row r="340" spans="1:65" s="13" customFormat="1" ht="11.25" x14ac:dyDescent="0.2">
      <c r="B340" s="158"/>
      <c r="D340" s="159" t="s">
        <v>181</v>
      </c>
      <c r="E340" s="160" t="s">
        <v>1</v>
      </c>
      <c r="F340" s="161" t="s">
        <v>122</v>
      </c>
      <c r="H340" s="162">
        <v>3.57</v>
      </c>
      <c r="I340" s="163"/>
      <c r="L340" s="158"/>
      <c r="M340" s="164"/>
      <c r="N340" s="165"/>
      <c r="O340" s="165"/>
      <c r="P340" s="165"/>
      <c r="Q340" s="165"/>
      <c r="R340" s="165"/>
      <c r="S340" s="165"/>
      <c r="T340" s="166"/>
      <c r="AT340" s="160" t="s">
        <v>181</v>
      </c>
      <c r="AU340" s="160" t="s">
        <v>86</v>
      </c>
      <c r="AV340" s="13" t="s">
        <v>86</v>
      </c>
      <c r="AW340" s="13" t="s">
        <v>33</v>
      </c>
      <c r="AX340" s="13" t="s">
        <v>77</v>
      </c>
      <c r="AY340" s="160" t="s">
        <v>172</v>
      </c>
    </row>
    <row r="341" spans="1:65" s="14" customFormat="1" ht="11.25" x14ac:dyDescent="0.2">
      <c r="B341" s="167"/>
      <c r="D341" s="159" t="s">
        <v>181</v>
      </c>
      <c r="E341" s="168" t="s">
        <v>1</v>
      </c>
      <c r="F341" s="169" t="s">
        <v>183</v>
      </c>
      <c r="H341" s="170">
        <v>59.750999999999998</v>
      </c>
      <c r="I341" s="171"/>
      <c r="L341" s="167"/>
      <c r="M341" s="172"/>
      <c r="N341" s="173"/>
      <c r="O341" s="173"/>
      <c r="P341" s="173"/>
      <c r="Q341" s="173"/>
      <c r="R341" s="173"/>
      <c r="S341" s="173"/>
      <c r="T341" s="174"/>
      <c r="AT341" s="168" t="s">
        <v>181</v>
      </c>
      <c r="AU341" s="168" t="s">
        <v>86</v>
      </c>
      <c r="AV341" s="14" t="s">
        <v>184</v>
      </c>
      <c r="AW341" s="14" t="s">
        <v>33</v>
      </c>
      <c r="AX341" s="14" t="s">
        <v>8</v>
      </c>
      <c r="AY341" s="168" t="s">
        <v>172</v>
      </c>
    </row>
    <row r="342" spans="1:65" s="2" customFormat="1" ht="24.2" customHeight="1" x14ac:dyDescent="0.2">
      <c r="A342" s="32"/>
      <c r="B342" s="144"/>
      <c r="C342" s="145" t="s">
        <v>543</v>
      </c>
      <c r="D342" s="145" t="s">
        <v>174</v>
      </c>
      <c r="E342" s="146" t="s">
        <v>544</v>
      </c>
      <c r="F342" s="147" t="s">
        <v>545</v>
      </c>
      <c r="G342" s="148" t="s">
        <v>187</v>
      </c>
      <c r="H342" s="149">
        <v>12.074999999999999</v>
      </c>
      <c r="I342" s="150"/>
      <c r="J342" s="151">
        <f>ROUND(I342*H342,0)</f>
        <v>0</v>
      </c>
      <c r="K342" s="147" t="s">
        <v>1</v>
      </c>
      <c r="L342" s="33"/>
      <c r="M342" s="152" t="s">
        <v>1</v>
      </c>
      <c r="N342" s="153" t="s">
        <v>42</v>
      </c>
      <c r="O342" s="58"/>
      <c r="P342" s="154">
        <f>O342*H342</f>
        <v>0</v>
      </c>
      <c r="Q342" s="154">
        <v>7.5000000000000002E-4</v>
      </c>
      <c r="R342" s="154">
        <f>Q342*H342</f>
        <v>9.0562500000000001E-3</v>
      </c>
      <c r="S342" s="154">
        <v>0</v>
      </c>
      <c r="T342" s="155">
        <f>S342*H342</f>
        <v>0</v>
      </c>
      <c r="U342" s="32"/>
      <c r="V342" s="32"/>
      <c r="W342" s="32"/>
      <c r="X342" s="32"/>
      <c r="Y342" s="32"/>
      <c r="Z342" s="32"/>
      <c r="AA342" s="32"/>
      <c r="AB342" s="32"/>
      <c r="AC342" s="32"/>
      <c r="AD342" s="32"/>
      <c r="AE342" s="32"/>
      <c r="AR342" s="156" t="s">
        <v>82</v>
      </c>
      <c r="AT342" s="156" t="s">
        <v>174</v>
      </c>
      <c r="AU342" s="156" t="s">
        <v>86</v>
      </c>
      <c r="AY342" s="17" t="s">
        <v>172</v>
      </c>
      <c r="BE342" s="157">
        <f>IF(N342="základní",J342,0)</f>
        <v>0</v>
      </c>
      <c r="BF342" s="157">
        <f>IF(N342="snížená",J342,0)</f>
        <v>0</v>
      </c>
      <c r="BG342" s="157">
        <f>IF(N342="zákl. přenesená",J342,0)</f>
        <v>0</v>
      </c>
      <c r="BH342" s="157">
        <f>IF(N342="sníž. přenesená",J342,0)</f>
        <v>0</v>
      </c>
      <c r="BI342" s="157">
        <f>IF(N342="nulová",J342,0)</f>
        <v>0</v>
      </c>
      <c r="BJ342" s="17" t="s">
        <v>8</v>
      </c>
      <c r="BK342" s="157">
        <f>ROUND(I342*H342,0)</f>
        <v>0</v>
      </c>
      <c r="BL342" s="17" t="s">
        <v>82</v>
      </c>
      <c r="BM342" s="156" t="s">
        <v>546</v>
      </c>
    </row>
    <row r="343" spans="1:65" s="13" customFormat="1" ht="11.25" x14ac:dyDescent="0.2">
      <c r="B343" s="158"/>
      <c r="D343" s="159" t="s">
        <v>181</v>
      </c>
      <c r="E343" s="160" t="s">
        <v>1</v>
      </c>
      <c r="F343" s="161" t="s">
        <v>106</v>
      </c>
      <c r="H343" s="162">
        <v>6.32</v>
      </c>
      <c r="I343" s="163"/>
      <c r="L343" s="158"/>
      <c r="M343" s="164"/>
      <c r="N343" s="165"/>
      <c r="O343" s="165"/>
      <c r="P343" s="165"/>
      <c r="Q343" s="165"/>
      <c r="R343" s="165"/>
      <c r="S343" s="165"/>
      <c r="T343" s="166"/>
      <c r="AT343" s="160" t="s">
        <v>181</v>
      </c>
      <c r="AU343" s="160" t="s">
        <v>86</v>
      </c>
      <c r="AV343" s="13" t="s">
        <v>86</v>
      </c>
      <c r="AW343" s="13" t="s">
        <v>33</v>
      </c>
      <c r="AX343" s="13" t="s">
        <v>77</v>
      </c>
      <c r="AY343" s="160" t="s">
        <v>172</v>
      </c>
    </row>
    <row r="344" spans="1:65" s="13" customFormat="1" ht="11.25" x14ac:dyDescent="0.2">
      <c r="B344" s="158"/>
      <c r="D344" s="159" t="s">
        <v>181</v>
      </c>
      <c r="E344" s="160" t="s">
        <v>1</v>
      </c>
      <c r="F344" s="161" t="s">
        <v>133</v>
      </c>
      <c r="H344" s="162">
        <v>3.78</v>
      </c>
      <c r="I344" s="163"/>
      <c r="L344" s="158"/>
      <c r="M344" s="164"/>
      <c r="N344" s="165"/>
      <c r="O344" s="165"/>
      <c r="P344" s="165"/>
      <c r="Q344" s="165"/>
      <c r="R344" s="165"/>
      <c r="S344" s="165"/>
      <c r="T344" s="166"/>
      <c r="AT344" s="160" t="s">
        <v>181</v>
      </c>
      <c r="AU344" s="160" t="s">
        <v>86</v>
      </c>
      <c r="AV344" s="13" t="s">
        <v>86</v>
      </c>
      <c r="AW344" s="13" t="s">
        <v>33</v>
      </c>
      <c r="AX344" s="13" t="s">
        <v>77</v>
      </c>
      <c r="AY344" s="160" t="s">
        <v>172</v>
      </c>
    </row>
    <row r="345" spans="1:65" s="13" customFormat="1" ht="11.25" x14ac:dyDescent="0.2">
      <c r="B345" s="158"/>
      <c r="D345" s="159" t="s">
        <v>181</v>
      </c>
      <c r="E345" s="160" t="s">
        <v>1</v>
      </c>
      <c r="F345" s="161" t="s">
        <v>135</v>
      </c>
      <c r="H345" s="162">
        <v>1.9750000000000001</v>
      </c>
      <c r="I345" s="163"/>
      <c r="L345" s="158"/>
      <c r="M345" s="164"/>
      <c r="N345" s="165"/>
      <c r="O345" s="165"/>
      <c r="P345" s="165"/>
      <c r="Q345" s="165"/>
      <c r="R345" s="165"/>
      <c r="S345" s="165"/>
      <c r="T345" s="166"/>
      <c r="AT345" s="160" t="s">
        <v>181</v>
      </c>
      <c r="AU345" s="160" t="s">
        <v>86</v>
      </c>
      <c r="AV345" s="13" t="s">
        <v>86</v>
      </c>
      <c r="AW345" s="13" t="s">
        <v>33</v>
      </c>
      <c r="AX345" s="13" t="s">
        <v>77</v>
      </c>
      <c r="AY345" s="160" t="s">
        <v>172</v>
      </c>
    </row>
    <row r="346" spans="1:65" s="14" customFormat="1" ht="11.25" x14ac:dyDescent="0.2">
      <c r="B346" s="167"/>
      <c r="D346" s="159" t="s">
        <v>181</v>
      </c>
      <c r="E346" s="168" t="s">
        <v>1</v>
      </c>
      <c r="F346" s="169" t="s">
        <v>183</v>
      </c>
      <c r="H346" s="170">
        <v>12.074999999999999</v>
      </c>
      <c r="I346" s="171"/>
      <c r="L346" s="167"/>
      <c r="M346" s="172"/>
      <c r="N346" s="173"/>
      <c r="O346" s="173"/>
      <c r="P346" s="173"/>
      <c r="Q346" s="173"/>
      <c r="R346" s="173"/>
      <c r="S346" s="173"/>
      <c r="T346" s="174"/>
      <c r="AT346" s="168" t="s">
        <v>181</v>
      </c>
      <c r="AU346" s="168" t="s">
        <v>86</v>
      </c>
      <c r="AV346" s="14" t="s">
        <v>184</v>
      </c>
      <c r="AW346" s="14" t="s">
        <v>33</v>
      </c>
      <c r="AX346" s="14" t="s">
        <v>8</v>
      </c>
      <c r="AY346" s="168" t="s">
        <v>172</v>
      </c>
    </row>
    <row r="347" spans="1:65" s="2" customFormat="1" ht="24.2" customHeight="1" x14ac:dyDescent="0.2">
      <c r="A347" s="32"/>
      <c r="B347" s="144"/>
      <c r="C347" s="145" t="s">
        <v>547</v>
      </c>
      <c r="D347" s="145" t="s">
        <v>174</v>
      </c>
      <c r="E347" s="146" t="s">
        <v>548</v>
      </c>
      <c r="F347" s="147" t="s">
        <v>549</v>
      </c>
      <c r="G347" s="148" t="s">
        <v>187</v>
      </c>
      <c r="H347" s="149">
        <v>12.074999999999999</v>
      </c>
      <c r="I347" s="150"/>
      <c r="J347" s="151">
        <f>ROUND(I347*H347,0)</f>
        <v>0</v>
      </c>
      <c r="K347" s="147" t="s">
        <v>1</v>
      </c>
      <c r="L347" s="33"/>
      <c r="M347" s="152" t="s">
        <v>1</v>
      </c>
      <c r="N347" s="153" t="s">
        <v>42</v>
      </c>
      <c r="O347" s="58"/>
      <c r="P347" s="154">
        <f>O347*H347</f>
        <v>0</v>
      </c>
      <c r="Q347" s="154">
        <v>1.4999999999999999E-4</v>
      </c>
      <c r="R347" s="154">
        <f>Q347*H347</f>
        <v>1.8112499999999997E-3</v>
      </c>
      <c r="S347" s="154">
        <v>0</v>
      </c>
      <c r="T347" s="155">
        <f>S347*H347</f>
        <v>0</v>
      </c>
      <c r="U347" s="32"/>
      <c r="V347" s="32"/>
      <c r="W347" s="32"/>
      <c r="X347" s="32"/>
      <c r="Y347" s="32"/>
      <c r="Z347" s="32"/>
      <c r="AA347" s="32"/>
      <c r="AB347" s="32"/>
      <c r="AC347" s="32"/>
      <c r="AD347" s="32"/>
      <c r="AE347" s="32"/>
      <c r="AR347" s="156" t="s">
        <v>82</v>
      </c>
      <c r="AT347" s="156" t="s">
        <v>174</v>
      </c>
      <c r="AU347" s="156" t="s">
        <v>86</v>
      </c>
      <c r="AY347" s="17" t="s">
        <v>172</v>
      </c>
      <c r="BE347" s="157">
        <f>IF(N347="základní",J347,0)</f>
        <v>0</v>
      </c>
      <c r="BF347" s="157">
        <f>IF(N347="snížená",J347,0)</f>
        <v>0</v>
      </c>
      <c r="BG347" s="157">
        <f>IF(N347="zákl. přenesená",J347,0)</f>
        <v>0</v>
      </c>
      <c r="BH347" s="157">
        <f>IF(N347="sníž. přenesená",J347,0)</f>
        <v>0</v>
      </c>
      <c r="BI347" s="157">
        <f>IF(N347="nulová",J347,0)</f>
        <v>0</v>
      </c>
      <c r="BJ347" s="17" t="s">
        <v>8</v>
      </c>
      <c r="BK347" s="157">
        <f>ROUND(I347*H347,0)</f>
        <v>0</v>
      </c>
      <c r="BL347" s="17" t="s">
        <v>82</v>
      </c>
      <c r="BM347" s="156" t="s">
        <v>550</v>
      </c>
    </row>
    <row r="348" spans="1:65" s="13" customFormat="1" ht="11.25" x14ac:dyDescent="0.2">
      <c r="B348" s="158"/>
      <c r="D348" s="159" t="s">
        <v>181</v>
      </c>
      <c r="E348" s="160" t="s">
        <v>1</v>
      </c>
      <c r="F348" s="161" t="s">
        <v>106</v>
      </c>
      <c r="H348" s="162">
        <v>6.32</v>
      </c>
      <c r="I348" s="163"/>
      <c r="L348" s="158"/>
      <c r="M348" s="164"/>
      <c r="N348" s="165"/>
      <c r="O348" s="165"/>
      <c r="P348" s="165"/>
      <c r="Q348" s="165"/>
      <c r="R348" s="165"/>
      <c r="S348" s="165"/>
      <c r="T348" s="166"/>
      <c r="AT348" s="160" t="s">
        <v>181</v>
      </c>
      <c r="AU348" s="160" t="s">
        <v>86</v>
      </c>
      <c r="AV348" s="13" t="s">
        <v>86</v>
      </c>
      <c r="AW348" s="13" t="s">
        <v>33</v>
      </c>
      <c r="AX348" s="13" t="s">
        <v>77</v>
      </c>
      <c r="AY348" s="160" t="s">
        <v>172</v>
      </c>
    </row>
    <row r="349" spans="1:65" s="13" customFormat="1" ht="11.25" x14ac:dyDescent="0.2">
      <c r="B349" s="158"/>
      <c r="D349" s="159" t="s">
        <v>181</v>
      </c>
      <c r="E349" s="160" t="s">
        <v>1</v>
      </c>
      <c r="F349" s="161" t="s">
        <v>133</v>
      </c>
      <c r="H349" s="162">
        <v>3.78</v>
      </c>
      <c r="I349" s="163"/>
      <c r="L349" s="158"/>
      <c r="M349" s="164"/>
      <c r="N349" s="165"/>
      <c r="O349" s="165"/>
      <c r="P349" s="165"/>
      <c r="Q349" s="165"/>
      <c r="R349" s="165"/>
      <c r="S349" s="165"/>
      <c r="T349" s="166"/>
      <c r="AT349" s="160" t="s">
        <v>181</v>
      </c>
      <c r="AU349" s="160" t="s">
        <v>86</v>
      </c>
      <c r="AV349" s="13" t="s">
        <v>86</v>
      </c>
      <c r="AW349" s="13" t="s">
        <v>33</v>
      </c>
      <c r="AX349" s="13" t="s">
        <v>77</v>
      </c>
      <c r="AY349" s="160" t="s">
        <v>172</v>
      </c>
    </row>
    <row r="350" spans="1:65" s="13" customFormat="1" ht="11.25" x14ac:dyDescent="0.2">
      <c r="B350" s="158"/>
      <c r="D350" s="159" t="s">
        <v>181</v>
      </c>
      <c r="E350" s="160" t="s">
        <v>1</v>
      </c>
      <c r="F350" s="161" t="s">
        <v>135</v>
      </c>
      <c r="H350" s="162">
        <v>1.9750000000000001</v>
      </c>
      <c r="I350" s="163"/>
      <c r="L350" s="158"/>
      <c r="M350" s="164"/>
      <c r="N350" s="165"/>
      <c r="O350" s="165"/>
      <c r="P350" s="165"/>
      <c r="Q350" s="165"/>
      <c r="R350" s="165"/>
      <c r="S350" s="165"/>
      <c r="T350" s="166"/>
      <c r="AT350" s="160" t="s">
        <v>181</v>
      </c>
      <c r="AU350" s="160" t="s">
        <v>86</v>
      </c>
      <c r="AV350" s="13" t="s">
        <v>86</v>
      </c>
      <c r="AW350" s="13" t="s">
        <v>33</v>
      </c>
      <c r="AX350" s="13" t="s">
        <v>77</v>
      </c>
      <c r="AY350" s="160" t="s">
        <v>172</v>
      </c>
    </row>
    <row r="351" spans="1:65" s="14" customFormat="1" ht="11.25" x14ac:dyDescent="0.2">
      <c r="B351" s="167"/>
      <c r="D351" s="159" t="s">
        <v>181</v>
      </c>
      <c r="E351" s="168" t="s">
        <v>1</v>
      </c>
      <c r="F351" s="169" t="s">
        <v>183</v>
      </c>
      <c r="H351" s="170">
        <v>12.074999999999999</v>
      </c>
      <c r="I351" s="171"/>
      <c r="L351" s="167"/>
      <c r="M351" s="172"/>
      <c r="N351" s="173"/>
      <c r="O351" s="173"/>
      <c r="P351" s="173"/>
      <c r="Q351" s="173"/>
      <c r="R351" s="173"/>
      <c r="S351" s="173"/>
      <c r="T351" s="174"/>
      <c r="AT351" s="168" t="s">
        <v>181</v>
      </c>
      <c r="AU351" s="168" t="s">
        <v>86</v>
      </c>
      <c r="AV351" s="14" t="s">
        <v>184</v>
      </c>
      <c r="AW351" s="14" t="s">
        <v>33</v>
      </c>
      <c r="AX351" s="14" t="s">
        <v>8</v>
      </c>
      <c r="AY351" s="168" t="s">
        <v>172</v>
      </c>
    </row>
    <row r="352" spans="1:65" s="2" customFormat="1" ht="14.45" customHeight="1" x14ac:dyDescent="0.2">
      <c r="A352" s="32"/>
      <c r="B352" s="144"/>
      <c r="C352" s="145" t="s">
        <v>551</v>
      </c>
      <c r="D352" s="145" t="s">
        <v>174</v>
      </c>
      <c r="E352" s="146" t="s">
        <v>552</v>
      </c>
      <c r="F352" s="147" t="s">
        <v>553</v>
      </c>
      <c r="G352" s="148" t="s">
        <v>469</v>
      </c>
      <c r="H352" s="149">
        <v>1</v>
      </c>
      <c r="I352" s="150"/>
      <c r="J352" s="151">
        <f>ROUND(I352*H352,0)</f>
        <v>0</v>
      </c>
      <c r="K352" s="147" t="s">
        <v>1</v>
      </c>
      <c r="L352" s="33"/>
      <c r="M352" s="152" t="s">
        <v>1</v>
      </c>
      <c r="N352" s="153" t="s">
        <v>42</v>
      </c>
      <c r="O352" s="58"/>
      <c r="P352" s="154">
        <f>O352*H352</f>
        <v>0</v>
      </c>
      <c r="Q352" s="154">
        <v>0</v>
      </c>
      <c r="R352" s="154">
        <f>Q352*H352</f>
        <v>0</v>
      </c>
      <c r="S352" s="154">
        <v>0</v>
      </c>
      <c r="T352" s="155">
        <f>S352*H352</f>
        <v>0</v>
      </c>
      <c r="U352" s="32"/>
      <c r="V352" s="32"/>
      <c r="W352" s="32"/>
      <c r="X352" s="32"/>
      <c r="Y352" s="32"/>
      <c r="Z352" s="32"/>
      <c r="AA352" s="32"/>
      <c r="AB352" s="32"/>
      <c r="AC352" s="32"/>
      <c r="AD352" s="32"/>
      <c r="AE352" s="32"/>
      <c r="AR352" s="156" t="s">
        <v>82</v>
      </c>
      <c r="AT352" s="156" t="s">
        <v>174</v>
      </c>
      <c r="AU352" s="156" t="s">
        <v>86</v>
      </c>
      <c r="AY352" s="17" t="s">
        <v>172</v>
      </c>
      <c r="BE352" s="157">
        <f>IF(N352="základní",J352,0)</f>
        <v>0</v>
      </c>
      <c r="BF352" s="157">
        <f>IF(N352="snížená",J352,0)</f>
        <v>0</v>
      </c>
      <c r="BG352" s="157">
        <f>IF(N352="zákl. přenesená",J352,0)</f>
        <v>0</v>
      </c>
      <c r="BH352" s="157">
        <f>IF(N352="sníž. přenesená",J352,0)</f>
        <v>0</v>
      </c>
      <c r="BI352" s="157">
        <f>IF(N352="nulová",J352,0)</f>
        <v>0</v>
      </c>
      <c r="BJ352" s="17" t="s">
        <v>8</v>
      </c>
      <c r="BK352" s="157">
        <f>ROUND(I352*H352,0)</f>
        <v>0</v>
      </c>
      <c r="BL352" s="17" t="s">
        <v>82</v>
      </c>
      <c r="BM352" s="156" t="s">
        <v>554</v>
      </c>
    </row>
    <row r="353" spans="1:65" s="13" customFormat="1" ht="11.25" x14ac:dyDescent="0.2">
      <c r="B353" s="158"/>
      <c r="D353" s="159" t="s">
        <v>181</v>
      </c>
      <c r="E353" s="160" t="s">
        <v>1</v>
      </c>
      <c r="F353" s="161" t="s">
        <v>555</v>
      </c>
      <c r="H353" s="162">
        <v>1</v>
      </c>
      <c r="I353" s="163"/>
      <c r="L353" s="158"/>
      <c r="M353" s="164"/>
      <c r="N353" s="165"/>
      <c r="O353" s="165"/>
      <c r="P353" s="165"/>
      <c r="Q353" s="165"/>
      <c r="R353" s="165"/>
      <c r="S353" s="165"/>
      <c r="T353" s="166"/>
      <c r="AT353" s="160" t="s">
        <v>181</v>
      </c>
      <c r="AU353" s="160" t="s">
        <v>86</v>
      </c>
      <c r="AV353" s="13" t="s">
        <v>86</v>
      </c>
      <c r="AW353" s="13" t="s">
        <v>33</v>
      </c>
      <c r="AX353" s="13" t="s">
        <v>77</v>
      </c>
      <c r="AY353" s="160" t="s">
        <v>172</v>
      </c>
    </row>
    <row r="354" spans="1:65" s="14" customFormat="1" ht="11.25" x14ac:dyDescent="0.2">
      <c r="B354" s="167"/>
      <c r="D354" s="159" t="s">
        <v>181</v>
      </c>
      <c r="E354" s="168" t="s">
        <v>556</v>
      </c>
      <c r="F354" s="169" t="s">
        <v>557</v>
      </c>
      <c r="H354" s="170">
        <v>1</v>
      </c>
      <c r="I354" s="171"/>
      <c r="L354" s="167"/>
      <c r="M354" s="172"/>
      <c r="N354" s="173"/>
      <c r="O354" s="173"/>
      <c r="P354" s="173"/>
      <c r="Q354" s="173"/>
      <c r="R354" s="173"/>
      <c r="S354" s="173"/>
      <c r="T354" s="174"/>
      <c r="AT354" s="168" t="s">
        <v>181</v>
      </c>
      <c r="AU354" s="168" t="s">
        <v>86</v>
      </c>
      <c r="AV354" s="14" t="s">
        <v>184</v>
      </c>
      <c r="AW354" s="14" t="s">
        <v>33</v>
      </c>
      <c r="AX354" s="14" t="s">
        <v>8</v>
      </c>
      <c r="AY354" s="168" t="s">
        <v>172</v>
      </c>
    </row>
    <row r="355" spans="1:65" s="2" customFormat="1" ht="14.45" customHeight="1" x14ac:dyDescent="0.2">
      <c r="A355" s="32"/>
      <c r="B355" s="144"/>
      <c r="C355" s="145" t="s">
        <v>558</v>
      </c>
      <c r="D355" s="145" t="s">
        <v>174</v>
      </c>
      <c r="E355" s="146" t="s">
        <v>559</v>
      </c>
      <c r="F355" s="147" t="s">
        <v>560</v>
      </c>
      <c r="G355" s="148" t="s">
        <v>469</v>
      </c>
      <c r="H355" s="149">
        <v>1</v>
      </c>
      <c r="I355" s="150"/>
      <c r="J355" s="151">
        <f>ROUND(I355*H355,0)</f>
        <v>0</v>
      </c>
      <c r="K355" s="147" t="s">
        <v>1</v>
      </c>
      <c r="L355" s="33"/>
      <c r="M355" s="152" t="s">
        <v>1</v>
      </c>
      <c r="N355" s="153" t="s">
        <v>42</v>
      </c>
      <c r="O355" s="58"/>
      <c r="P355" s="154">
        <f>O355*H355</f>
        <v>0</v>
      </c>
      <c r="Q355" s="154">
        <v>9.7999999999999997E-4</v>
      </c>
      <c r="R355" s="154">
        <f>Q355*H355</f>
        <v>9.7999999999999997E-4</v>
      </c>
      <c r="S355" s="154">
        <v>0</v>
      </c>
      <c r="T355" s="155">
        <f>S355*H355</f>
        <v>0</v>
      </c>
      <c r="U355" s="32"/>
      <c r="V355" s="32"/>
      <c r="W355" s="32"/>
      <c r="X355" s="32"/>
      <c r="Y355" s="32"/>
      <c r="Z355" s="32"/>
      <c r="AA355" s="32"/>
      <c r="AB355" s="32"/>
      <c r="AC355" s="32"/>
      <c r="AD355" s="32"/>
      <c r="AE355" s="32"/>
      <c r="AR355" s="156" t="s">
        <v>82</v>
      </c>
      <c r="AT355" s="156" t="s">
        <v>174</v>
      </c>
      <c r="AU355" s="156" t="s">
        <v>86</v>
      </c>
      <c r="AY355" s="17" t="s">
        <v>172</v>
      </c>
      <c r="BE355" s="157">
        <f>IF(N355="základní",J355,0)</f>
        <v>0</v>
      </c>
      <c r="BF355" s="157">
        <f>IF(N355="snížená",J355,0)</f>
        <v>0</v>
      </c>
      <c r="BG355" s="157">
        <f>IF(N355="zákl. přenesená",J355,0)</f>
        <v>0</v>
      </c>
      <c r="BH355" s="157">
        <f>IF(N355="sníž. přenesená",J355,0)</f>
        <v>0</v>
      </c>
      <c r="BI355" s="157">
        <f>IF(N355="nulová",J355,0)</f>
        <v>0</v>
      </c>
      <c r="BJ355" s="17" t="s">
        <v>8</v>
      </c>
      <c r="BK355" s="157">
        <f>ROUND(I355*H355,0)</f>
        <v>0</v>
      </c>
      <c r="BL355" s="17" t="s">
        <v>82</v>
      </c>
      <c r="BM355" s="156" t="s">
        <v>561</v>
      </c>
    </row>
    <row r="356" spans="1:65" s="13" customFormat="1" ht="11.25" x14ac:dyDescent="0.2">
      <c r="B356" s="158"/>
      <c r="D356" s="159" t="s">
        <v>181</v>
      </c>
      <c r="E356" s="160" t="s">
        <v>1</v>
      </c>
      <c r="F356" s="161" t="s">
        <v>555</v>
      </c>
      <c r="H356" s="162">
        <v>1</v>
      </c>
      <c r="I356" s="163"/>
      <c r="L356" s="158"/>
      <c r="M356" s="164"/>
      <c r="N356" s="165"/>
      <c r="O356" s="165"/>
      <c r="P356" s="165"/>
      <c r="Q356" s="165"/>
      <c r="R356" s="165"/>
      <c r="S356" s="165"/>
      <c r="T356" s="166"/>
      <c r="AT356" s="160" t="s">
        <v>181</v>
      </c>
      <c r="AU356" s="160" t="s">
        <v>86</v>
      </c>
      <c r="AV356" s="13" t="s">
        <v>86</v>
      </c>
      <c r="AW356" s="13" t="s">
        <v>33</v>
      </c>
      <c r="AX356" s="13" t="s">
        <v>77</v>
      </c>
      <c r="AY356" s="160" t="s">
        <v>172</v>
      </c>
    </row>
    <row r="357" spans="1:65" s="14" customFormat="1" ht="11.25" x14ac:dyDescent="0.2">
      <c r="B357" s="167"/>
      <c r="D357" s="159" t="s">
        <v>181</v>
      </c>
      <c r="E357" s="168" t="s">
        <v>562</v>
      </c>
      <c r="F357" s="169" t="s">
        <v>563</v>
      </c>
      <c r="H357" s="170">
        <v>1</v>
      </c>
      <c r="I357" s="171"/>
      <c r="L357" s="167"/>
      <c r="M357" s="193"/>
      <c r="N357" s="194"/>
      <c r="O357" s="194"/>
      <c r="P357" s="194"/>
      <c r="Q357" s="194"/>
      <c r="R357" s="194"/>
      <c r="S357" s="194"/>
      <c r="T357" s="195"/>
      <c r="AT357" s="168" t="s">
        <v>181</v>
      </c>
      <c r="AU357" s="168" t="s">
        <v>86</v>
      </c>
      <c r="AV357" s="14" t="s">
        <v>184</v>
      </c>
      <c r="AW357" s="14" t="s">
        <v>33</v>
      </c>
      <c r="AX357" s="14" t="s">
        <v>8</v>
      </c>
      <c r="AY357" s="168" t="s">
        <v>172</v>
      </c>
    </row>
    <row r="358" spans="1:65" s="2" customFormat="1" ht="6.95" customHeight="1" x14ac:dyDescent="0.2">
      <c r="A358" s="32"/>
      <c r="B358" s="47"/>
      <c r="C358" s="48"/>
      <c r="D358" s="48"/>
      <c r="E358" s="48"/>
      <c r="F358" s="48"/>
      <c r="G358" s="48"/>
      <c r="H358" s="48"/>
      <c r="I358" s="48"/>
      <c r="J358" s="48"/>
      <c r="K358" s="48"/>
      <c r="L358" s="33"/>
      <c r="M358" s="32"/>
      <c r="O358" s="32"/>
      <c r="P358" s="32"/>
      <c r="Q358" s="32"/>
      <c r="R358" s="32"/>
      <c r="S358" s="32"/>
      <c r="T358" s="32"/>
      <c r="U358" s="32"/>
      <c r="V358" s="32"/>
      <c r="W358" s="32"/>
      <c r="X358" s="32"/>
      <c r="Y358" s="32"/>
      <c r="Z358" s="32"/>
      <c r="AA358" s="32"/>
      <c r="AB358" s="32"/>
      <c r="AC358" s="32"/>
      <c r="AD358" s="32"/>
      <c r="AE358" s="32"/>
    </row>
  </sheetData>
  <autoFilter ref="C130:K357" xr:uid="{00000000-0009-0000-0000-000001000000}"/>
  <mergeCells count="9">
    <mergeCell ref="E87:H87"/>
    <mergeCell ref="E121:H121"/>
    <mergeCell ref="E123:H123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2:BM370"/>
  <sheetViews>
    <sheetView showGridLines="0" workbookViewId="0"/>
  </sheetViews>
  <sheetFormatPr defaultRowHeight="15" x14ac:dyDescent="0.2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56" s="1" customFormat="1" ht="36.950000000000003" customHeight="1" x14ac:dyDescent="0.2">
      <c r="L2" s="247" t="s">
        <v>5</v>
      </c>
      <c r="M2" s="232"/>
      <c r="N2" s="232"/>
      <c r="O2" s="232"/>
      <c r="P2" s="232"/>
      <c r="Q2" s="232"/>
      <c r="R2" s="232"/>
      <c r="S2" s="232"/>
      <c r="T2" s="232"/>
      <c r="U2" s="232"/>
      <c r="V2" s="232"/>
      <c r="AT2" s="17" t="s">
        <v>89</v>
      </c>
      <c r="AZ2" s="93" t="s">
        <v>99</v>
      </c>
      <c r="BA2" s="93" t="s">
        <v>99</v>
      </c>
      <c r="BB2" s="93" t="s">
        <v>1</v>
      </c>
      <c r="BC2" s="93" t="s">
        <v>564</v>
      </c>
      <c r="BD2" s="93" t="s">
        <v>86</v>
      </c>
    </row>
    <row r="3" spans="1:56" s="1" customFormat="1" ht="6.95" customHeight="1" x14ac:dyDescent="0.2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86</v>
      </c>
      <c r="AZ3" s="93" t="s">
        <v>101</v>
      </c>
      <c r="BA3" s="93" t="s">
        <v>101</v>
      </c>
      <c r="BB3" s="93" t="s">
        <v>1</v>
      </c>
      <c r="BC3" s="93" t="s">
        <v>564</v>
      </c>
      <c r="BD3" s="93" t="s">
        <v>86</v>
      </c>
    </row>
    <row r="4" spans="1:56" s="1" customFormat="1" ht="24.95" customHeight="1" x14ac:dyDescent="0.2">
      <c r="B4" s="20"/>
      <c r="D4" s="21" t="s">
        <v>102</v>
      </c>
      <c r="L4" s="20"/>
      <c r="M4" s="94" t="s">
        <v>11</v>
      </c>
      <c r="AT4" s="17" t="s">
        <v>3</v>
      </c>
      <c r="AZ4" s="93" t="s">
        <v>103</v>
      </c>
      <c r="BA4" s="93" t="s">
        <v>103</v>
      </c>
      <c r="BB4" s="93" t="s">
        <v>1</v>
      </c>
      <c r="BC4" s="93" t="s">
        <v>104</v>
      </c>
      <c r="BD4" s="93" t="s">
        <v>86</v>
      </c>
    </row>
    <row r="5" spans="1:56" s="1" customFormat="1" ht="6.95" customHeight="1" x14ac:dyDescent="0.2">
      <c r="B5" s="20"/>
      <c r="L5" s="20"/>
      <c r="AZ5" s="93" t="s">
        <v>105</v>
      </c>
      <c r="BA5" s="93" t="s">
        <v>105</v>
      </c>
      <c r="BB5" s="93" t="s">
        <v>1</v>
      </c>
      <c r="BC5" s="93" t="s">
        <v>8</v>
      </c>
      <c r="BD5" s="93" t="s">
        <v>86</v>
      </c>
    </row>
    <row r="6" spans="1:56" s="1" customFormat="1" ht="12" customHeight="1" x14ac:dyDescent="0.2">
      <c r="B6" s="20"/>
      <c r="D6" s="27" t="s">
        <v>17</v>
      </c>
      <c r="L6" s="20"/>
      <c r="AZ6" s="93" t="s">
        <v>106</v>
      </c>
      <c r="BA6" s="93" t="s">
        <v>106</v>
      </c>
      <c r="BB6" s="93" t="s">
        <v>1</v>
      </c>
      <c r="BC6" s="93" t="s">
        <v>565</v>
      </c>
      <c r="BD6" s="93" t="s">
        <v>86</v>
      </c>
    </row>
    <row r="7" spans="1:56" s="1" customFormat="1" ht="16.5" customHeight="1" x14ac:dyDescent="0.2">
      <c r="B7" s="20"/>
      <c r="E7" s="248" t="str">
        <f>'Rekapitulace stavby'!K6</f>
        <v>14 kaplí křížové cesty na Andrlově Chlumu</v>
      </c>
      <c r="F7" s="249"/>
      <c r="G7" s="249"/>
      <c r="H7" s="249"/>
      <c r="L7" s="20"/>
      <c r="AZ7" s="93" t="s">
        <v>108</v>
      </c>
      <c r="BA7" s="93" t="s">
        <v>108</v>
      </c>
      <c r="BB7" s="93" t="s">
        <v>1</v>
      </c>
      <c r="BC7" s="93" t="s">
        <v>566</v>
      </c>
      <c r="BD7" s="93" t="s">
        <v>86</v>
      </c>
    </row>
    <row r="8" spans="1:56" s="2" customFormat="1" ht="12" customHeight="1" x14ac:dyDescent="0.2">
      <c r="A8" s="32"/>
      <c r="B8" s="33"/>
      <c r="C8" s="32"/>
      <c r="D8" s="27" t="s">
        <v>110</v>
      </c>
      <c r="E8" s="32"/>
      <c r="F8" s="32"/>
      <c r="G8" s="32"/>
      <c r="H8" s="32"/>
      <c r="I8" s="32"/>
      <c r="J8" s="32"/>
      <c r="K8" s="32"/>
      <c r="L8" s="42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  <c r="AZ8" s="93" t="s">
        <v>111</v>
      </c>
      <c r="BA8" s="93" t="s">
        <v>111</v>
      </c>
      <c r="BB8" s="93" t="s">
        <v>1</v>
      </c>
      <c r="BC8" s="93" t="s">
        <v>566</v>
      </c>
      <c r="BD8" s="93" t="s">
        <v>86</v>
      </c>
    </row>
    <row r="9" spans="1:56" s="2" customFormat="1" ht="16.5" customHeight="1" x14ac:dyDescent="0.2">
      <c r="A9" s="32"/>
      <c r="B9" s="33"/>
      <c r="C9" s="32"/>
      <c r="D9" s="32"/>
      <c r="E9" s="209" t="s">
        <v>567</v>
      </c>
      <c r="F9" s="250"/>
      <c r="G9" s="250"/>
      <c r="H9" s="250"/>
      <c r="I9" s="32"/>
      <c r="J9" s="32"/>
      <c r="K9" s="32"/>
      <c r="L9" s="4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Z9" s="93" t="s">
        <v>113</v>
      </c>
      <c r="BA9" s="93" t="s">
        <v>113</v>
      </c>
      <c r="BB9" s="93" t="s">
        <v>1</v>
      </c>
      <c r="BC9" s="93" t="s">
        <v>114</v>
      </c>
      <c r="BD9" s="93" t="s">
        <v>86</v>
      </c>
    </row>
    <row r="10" spans="1:56" s="2" customFormat="1" ht="11.25" x14ac:dyDescent="0.2">
      <c r="A10" s="32"/>
      <c r="B10" s="33"/>
      <c r="C10" s="32"/>
      <c r="D10" s="32"/>
      <c r="E10" s="32"/>
      <c r="F10" s="32"/>
      <c r="G10" s="32"/>
      <c r="H10" s="32"/>
      <c r="I10" s="32"/>
      <c r="J10" s="32"/>
      <c r="K10" s="32"/>
      <c r="L10" s="4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  <c r="AZ10" s="93" t="s">
        <v>115</v>
      </c>
      <c r="BA10" s="93" t="s">
        <v>115</v>
      </c>
      <c r="BB10" s="93" t="s">
        <v>1</v>
      </c>
      <c r="BC10" s="93" t="s">
        <v>568</v>
      </c>
      <c r="BD10" s="93" t="s">
        <v>86</v>
      </c>
    </row>
    <row r="11" spans="1:56" s="2" customFormat="1" ht="12" customHeight="1" x14ac:dyDescent="0.2">
      <c r="A11" s="32"/>
      <c r="B11" s="33"/>
      <c r="C11" s="32"/>
      <c r="D11" s="27" t="s">
        <v>19</v>
      </c>
      <c r="E11" s="32"/>
      <c r="F11" s="25" t="s">
        <v>1</v>
      </c>
      <c r="G11" s="32"/>
      <c r="H11" s="32"/>
      <c r="I11" s="27" t="s">
        <v>20</v>
      </c>
      <c r="J11" s="25" t="s">
        <v>1</v>
      </c>
      <c r="K11" s="32"/>
      <c r="L11" s="4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  <c r="AZ11" s="93" t="s">
        <v>117</v>
      </c>
      <c r="BA11" s="93" t="s">
        <v>117</v>
      </c>
      <c r="BB11" s="93" t="s">
        <v>1</v>
      </c>
      <c r="BC11" s="93" t="s">
        <v>569</v>
      </c>
      <c r="BD11" s="93" t="s">
        <v>86</v>
      </c>
    </row>
    <row r="12" spans="1:56" s="2" customFormat="1" ht="12" customHeight="1" x14ac:dyDescent="0.2">
      <c r="A12" s="32"/>
      <c r="B12" s="33"/>
      <c r="C12" s="32"/>
      <c r="D12" s="27" t="s">
        <v>21</v>
      </c>
      <c r="E12" s="32"/>
      <c r="F12" s="25" t="s">
        <v>22</v>
      </c>
      <c r="G12" s="32"/>
      <c r="H12" s="32"/>
      <c r="I12" s="27" t="s">
        <v>23</v>
      </c>
      <c r="J12" s="55" t="str">
        <f>'Rekapitulace stavby'!AN8</f>
        <v>16. 10. 2019</v>
      </c>
      <c r="K12" s="32"/>
      <c r="L12" s="4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  <c r="AZ12" s="93" t="s">
        <v>119</v>
      </c>
      <c r="BA12" s="93" t="s">
        <v>119</v>
      </c>
      <c r="BB12" s="93" t="s">
        <v>1</v>
      </c>
      <c r="BC12" s="93" t="s">
        <v>568</v>
      </c>
      <c r="BD12" s="93" t="s">
        <v>86</v>
      </c>
    </row>
    <row r="13" spans="1:56" s="2" customFormat="1" ht="10.9" customHeight="1" x14ac:dyDescent="0.2">
      <c r="A13" s="32"/>
      <c r="B13" s="33"/>
      <c r="C13" s="32"/>
      <c r="D13" s="32"/>
      <c r="E13" s="32"/>
      <c r="F13" s="32"/>
      <c r="G13" s="32"/>
      <c r="H13" s="32"/>
      <c r="I13" s="32"/>
      <c r="J13" s="32"/>
      <c r="K13" s="32"/>
      <c r="L13" s="4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  <c r="AZ13" s="93" t="s">
        <v>120</v>
      </c>
      <c r="BA13" s="93" t="s">
        <v>120</v>
      </c>
      <c r="BB13" s="93" t="s">
        <v>1</v>
      </c>
      <c r="BC13" s="93" t="s">
        <v>121</v>
      </c>
      <c r="BD13" s="93" t="s">
        <v>86</v>
      </c>
    </row>
    <row r="14" spans="1:56" s="2" customFormat="1" ht="12" customHeight="1" x14ac:dyDescent="0.2">
      <c r="A14" s="32"/>
      <c r="B14" s="33"/>
      <c r="C14" s="32"/>
      <c r="D14" s="27" t="s">
        <v>25</v>
      </c>
      <c r="E14" s="32"/>
      <c r="F14" s="32"/>
      <c r="G14" s="32"/>
      <c r="H14" s="32"/>
      <c r="I14" s="27" t="s">
        <v>26</v>
      </c>
      <c r="J14" s="25" t="s">
        <v>1</v>
      </c>
      <c r="K14" s="32"/>
      <c r="L14" s="4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Z14" s="93" t="s">
        <v>122</v>
      </c>
      <c r="BA14" s="93" t="s">
        <v>122</v>
      </c>
      <c r="BB14" s="93" t="s">
        <v>1</v>
      </c>
      <c r="BC14" s="93" t="s">
        <v>123</v>
      </c>
      <c r="BD14" s="93" t="s">
        <v>86</v>
      </c>
    </row>
    <row r="15" spans="1:56" s="2" customFormat="1" ht="18" customHeight="1" x14ac:dyDescent="0.2">
      <c r="A15" s="32"/>
      <c r="B15" s="33"/>
      <c r="C15" s="32"/>
      <c r="D15" s="32"/>
      <c r="E15" s="25" t="s">
        <v>27</v>
      </c>
      <c r="F15" s="32"/>
      <c r="G15" s="32"/>
      <c r="H15" s="32"/>
      <c r="I15" s="27" t="s">
        <v>28</v>
      </c>
      <c r="J15" s="25" t="s">
        <v>1</v>
      </c>
      <c r="K15" s="32"/>
      <c r="L15" s="4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  <c r="AZ15" s="93" t="s">
        <v>124</v>
      </c>
      <c r="BA15" s="93" t="s">
        <v>125</v>
      </c>
      <c r="BB15" s="93" t="s">
        <v>1</v>
      </c>
      <c r="BC15" s="93" t="s">
        <v>570</v>
      </c>
      <c r="BD15" s="93" t="s">
        <v>86</v>
      </c>
    </row>
    <row r="16" spans="1:56" s="2" customFormat="1" ht="6.95" customHeight="1" x14ac:dyDescent="0.2">
      <c r="A16" s="32"/>
      <c r="B16" s="33"/>
      <c r="C16" s="32"/>
      <c r="D16" s="32"/>
      <c r="E16" s="32"/>
      <c r="F16" s="32"/>
      <c r="G16" s="32"/>
      <c r="H16" s="32"/>
      <c r="I16" s="32"/>
      <c r="J16" s="32"/>
      <c r="K16" s="32"/>
      <c r="L16" s="4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  <c r="AZ16" s="93" t="s">
        <v>127</v>
      </c>
      <c r="BA16" s="93" t="s">
        <v>128</v>
      </c>
      <c r="BB16" s="93" t="s">
        <v>1</v>
      </c>
      <c r="BC16" s="93" t="s">
        <v>571</v>
      </c>
      <c r="BD16" s="93" t="s">
        <v>86</v>
      </c>
    </row>
    <row r="17" spans="1:56" s="2" customFormat="1" ht="12" customHeight="1" x14ac:dyDescent="0.2">
      <c r="A17" s="32"/>
      <c r="B17" s="33"/>
      <c r="C17" s="32"/>
      <c r="D17" s="27" t="s">
        <v>29</v>
      </c>
      <c r="E17" s="32"/>
      <c r="F17" s="32"/>
      <c r="G17" s="32"/>
      <c r="H17" s="32"/>
      <c r="I17" s="27" t="s">
        <v>26</v>
      </c>
      <c r="J17" s="28" t="str">
        <f>'Rekapitulace stavby'!AN13</f>
        <v>Vyplň údaj</v>
      </c>
      <c r="K17" s="32"/>
      <c r="L17" s="4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  <c r="AZ17" s="93" t="s">
        <v>130</v>
      </c>
      <c r="BA17" s="93" t="s">
        <v>131</v>
      </c>
      <c r="BB17" s="93" t="s">
        <v>1</v>
      </c>
      <c r="BC17" s="93" t="s">
        <v>572</v>
      </c>
      <c r="BD17" s="93" t="s">
        <v>86</v>
      </c>
    </row>
    <row r="18" spans="1:56" s="2" customFormat="1" ht="18" customHeight="1" x14ac:dyDescent="0.2">
      <c r="A18" s="32"/>
      <c r="B18" s="33"/>
      <c r="C18" s="32"/>
      <c r="D18" s="32"/>
      <c r="E18" s="251" t="str">
        <f>'Rekapitulace stavby'!E14</f>
        <v>Vyplň údaj</v>
      </c>
      <c r="F18" s="231"/>
      <c r="G18" s="231"/>
      <c r="H18" s="231"/>
      <c r="I18" s="27" t="s">
        <v>28</v>
      </c>
      <c r="J18" s="28" t="str">
        <f>'Rekapitulace stavby'!AN14</f>
        <v>Vyplň údaj</v>
      </c>
      <c r="K18" s="32"/>
      <c r="L18" s="4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  <c r="AZ18" s="93" t="s">
        <v>133</v>
      </c>
      <c r="BA18" s="93" t="s">
        <v>133</v>
      </c>
      <c r="BB18" s="93" t="s">
        <v>1</v>
      </c>
      <c r="BC18" s="93" t="s">
        <v>134</v>
      </c>
      <c r="BD18" s="93" t="s">
        <v>86</v>
      </c>
    </row>
    <row r="19" spans="1:56" s="2" customFormat="1" ht="6.95" customHeight="1" x14ac:dyDescent="0.2">
      <c r="A19" s="32"/>
      <c r="B19" s="33"/>
      <c r="C19" s="32"/>
      <c r="D19" s="32"/>
      <c r="E19" s="32"/>
      <c r="F19" s="32"/>
      <c r="G19" s="32"/>
      <c r="H19" s="32"/>
      <c r="I19" s="32"/>
      <c r="J19" s="32"/>
      <c r="K19" s="32"/>
      <c r="L19" s="4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  <c r="AZ19" s="93" t="s">
        <v>135</v>
      </c>
      <c r="BA19" s="93" t="s">
        <v>135</v>
      </c>
      <c r="BB19" s="93" t="s">
        <v>1</v>
      </c>
      <c r="BC19" s="93" t="s">
        <v>573</v>
      </c>
      <c r="BD19" s="93" t="s">
        <v>86</v>
      </c>
    </row>
    <row r="20" spans="1:56" s="2" customFormat="1" ht="12" customHeight="1" x14ac:dyDescent="0.2">
      <c r="A20" s="32"/>
      <c r="B20" s="33"/>
      <c r="C20" s="32"/>
      <c r="D20" s="27" t="s">
        <v>31</v>
      </c>
      <c r="E20" s="32"/>
      <c r="F20" s="32"/>
      <c r="G20" s="32"/>
      <c r="H20" s="32"/>
      <c r="I20" s="27" t="s">
        <v>26</v>
      </c>
      <c r="J20" s="25" t="s">
        <v>1</v>
      </c>
      <c r="K20" s="32"/>
      <c r="L20" s="4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  <c r="AZ20" s="93" t="s">
        <v>574</v>
      </c>
      <c r="BA20" s="93" t="s">
        <v>574</v>
      </c>
      <c r="BB20" s="93" t="s">
        <v>1</v>
      </c>
      <c r="BC20" s="93" t="s">
        <v>575</v>
      </c>
      <c r="BD20" s="93" t="s">
        <v>86</v>
      </c>
    </row>
    <row r="21" spans="1:56" s="2" customFormat="1" ht="18" customHeight="1" x14ac:dyDescent="0.2">
      <c r="A21" s="32"/>
      <c r="B21" s="33"/>
      <c r="C21" s="32"/>
      <c r="D21" s="32"/>
      <c r="E21" s="25" t="s">
        <v>32</v>
      </c>
      <c r="F21" s="32"/>
      <c r="G21" s="32"/>
      <c r="H21" s="32"/>
      <c r="I21" s="27" t="s">
        <v>28</v>
      </c>
      <c r="J21" s="25" t="s">
        <v>1</v>
      </c>
      <c r="K21" s="32"/>
      <c r="L21" s="4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56" s="2" customFormat="1" ht="6.95" customHeight="1" x14ac:dyDescent="0.2">
      <c r="A22" s="32"/>
      <c r="B22" s="33"/>
      <c r="C22" s="32"/>
      <c r="D22" s="32"/>
      <c r="E22" s="32"/>
      <c r="F22" s="32"/>
      <c r="G22" s="32"/>
      <c r="H22" s="32"/>
      <c r="I22" s="32"/>
      <c r="J22" s="32"/>
      <c r="K22" s="32"/>
      <c r="L22" s="4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56" s="2" customFormat="1" ht="12" customHeight="1" x14ac:dyDescent="0.2">
      <c r="A23" s="32"/>
      <c r="B23" s="33"/>
      <c r="C23" s="32"/>
      <c r="D23" s="27" t="s">
        <v>34</v>
      </c>
      <c r="E23" s="32"/>
      <c r="F23" s="32"/>
      <c r="G23" s="32"/>
      <c r="H23" s="32"/>
      <c r="I23" s="27" t="s">
        <v>26</v>
      </c>
      <c r="J23" s="25" t="s">
        <v>1</v>
      </c>
      <c r="K23" s="32"/>
      <c r="L23" s="4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56" s="2" customFormat="1" ht="18" customHeight="1" x14ac:dyDescent="0.2">
      <c r="A24" s="32"/>
      <c r="B24" s="33"/>
      <c r="C24" s="32"/>
      <c r="D24" s="32"/>
      <c r="E24" s="25" t="s">
        <v>35</v>
      </c>
      <c r="F24" s="32"/>
      <c r="G24" s="32"/>
      <c r="H24" s="32"/>
      <c r="I24" s="27" t="s">
        <v>28</v>
      </c>
      <c r="J24" s="25" t="s">
        <v>1</v>
      </c>
      <c r="K24" s="32"/>
      <c r="L24" s="4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56" s="2" customFormat="1" ht="6.95" customHeight="1" x14ac:dyDescent="0.2">
      <c r="A25" s="32"/>
      <c r="B25" s="33"/>
      <c r="C25" s="32"/>
      <c r="D25" s="32"/>
      <c r="E25" s="32"/>
      <c r="F25" s="32"/>
      <c r="G25" s="32"/>
      <c r="H25" s="32"/>
      <c r="I25" s="32"/>
      <c r="J25" s="32"/>
      <c r="K25" s="32"/>
      <c r="L25" s="4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56" s="2" customFormat="1" ht="12" customHeight="1" x14ac:dyDescent="0.2">
      <c r="A26" s="32"/>
      <c r="B26" s="33"/>
      <c r="C26" s="32"/>
      <c r="D26" s="27" t="s">
        <v>36</v>
      </c>
      <c r="E26" s="32"/>
      <c r="F26" s="32"/>
      <c r="G26" s="32"/>
      <c r="H26" s="32"/>
      <c r="I26" s="32"/>
      <c r="J26" s="32"/>
      <c r="K26" s="32"/>
      <c r="L26" s="4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56" s="8" customFormat="1" ht="16.5" customHeight="1" x14ac:dyDescent="0.2">
      <c r="A27" s="95"/>
      <c r="B27" s="96"/>
      <c r="C27" s="95"/>
      <c r="D27" s="95"/>
      <c r="E27" s="236" t="s">
        <v>1</v>
      </c>
      <c r="F27" s="236"/>
      <c r="G27" s="236"/>
      <c r="H27" s="236"/>
      <c r="I27" s="95"/>
      <c r="J27" s="95"/>
      <c r="K27" s="95"/>
      <c r="L27" s="97"/>
      <c r="S27" s="95"/>
      <c r="T27" s="95"/>
      <c r="U27" s="95"/>
      <c r="V27" s="95"/>
      <c r="W27" s="95"/>
      <c r="X27" s="95"/>
      <c r="Y27" s="95"/>
      <c r="Z27" s="95"/>
      <c r="AA27" s="95"/>
      <c r="AB27" s="95"/>
      <c r="AC27" s="95"/>
      <c r="AD27" s="95"/>
      <c r="AE27" s="95"/>
    </row>
    <row r="28" spans="1:56" s="2" customFormat="1" ht="6.95" customHeight="1" x14ac:dyDescent="0.2">
      <c r="A28" s="32"/>
      <c r="B28" s="33"/>
      <c r="C28" s="32"/>
      <c r="D28" s="32"/>
      <c r="E28" s="32"/>
      <c r="F28" s="32"/>
      <c r="G28" s="32"/>
      <c r="H28" s="32"/>
      <c r="I28" s="32"/>
      <c r="J28" s="32"/>
      <c r="K28" s="32"/>
      <c r="L28" s="4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56" s="2" customFormat="1" ht="6.95" customHeight="1" x14ac:dyDescent="0.2">
      <c r="A29" s="32"/>
      <c r="B29" s="33"/>
      <c r="C29" s="32"/>
      <c r="D29" s="66"/>
      <c r="E29" s="66"/>
      <c r="F29" s="66"/>
      <c r="G29" s="66"/>
      <c r="H29" s="66"/>
      <c r="I29" s="66"/>
      <c r="J29" s="66"/>
      <c r="K29" s="66"/>
      <c r="L29" s="42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56" s="2" customFormat="1" ht="25.35" customHeight="1" x14ac:dyDescent="0.2">
      <c r="A30" s="32"/>
      <c r="B30" s="33"/>
      <c r="C30" s="32"/>
      <c r="D30" s="98" t="s">
        <v>37</v>
      </c>
      <c r="E30" s="32"/>
      <c r="F30" s="32"/>
      <c r="G30" s="32"/>
      <c r="H30" s="32"/>
      <c r="I30" s="32"/>
      <c r="J30" s="71">
        <f>ROUND(J132, 0)</f>
        <v>0</v>
      </c>
      <c r="K30" s="32"/>
      <c r="L30" s="4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56" s="2" customFormat="1" ht="6.95" customHeight="1" x14ac:dyDescent="0.2">
      <c r="A31" s="32"/>
      <c r="B31" s="33"/>
      <c r="C31" s="32"/>
      <c r="D31" s="66"/>
      <c r="E31" s="66"/>
      <c r="F31" s="66"/>
      <c r="G31" s="66"/>
      <c r="H31" s="66"/>
      <c r="I31" s="66"/>
      <c r="J31" s="66"/>
      <c r="K31" s="66"/>
      <c r="L31" s="4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56" s="2" customFormat="1" ht="14.45" customHeight="1" x14ac:dyDescent="0.2">
      <c r="A32" s="32"/>
      <c r="B32" s="33"/>
      <c r="C32" s="32"/>
      <c r="D32" s="32"/>
      <c r="E32" s="32"/>
      <c r="F32" s="36" t="s">
        <v>39</v>
      </c>
      <c r="G32" s="32"/>
      <c r="H32" s="32"/>
      <c r="I32" s="36" t="s">
        <v>38</v>
      </c>
      <c r="J32" s="36" t="s">
        <v>40</v>
      </c>
      <c r="K32" s="32"/>
      <c r="L32" s="42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14.45" customHeight="1" x14ac:dyDescent="0.2">
      <c r="A33" s="32"/>
      <c r="B33" s="33"/>
      <c r="C33" s="32"/>
      <c r="D33" s="99" t="s">
        <v>41</v>
      </c>
      <c r="E33" s="27" t="s">
        <v>42</v>
      </c>
      <c r="F33" s="100">
        <f>ROUND((SUM(BE132:BE369)),  0)</f>
        <v>0</v>
      </c>
      <c r="G33" s="32"/>
      <c r="H33" s="32"/>
      <c r="I33" s="101">
        <v>0.21</v>
      </c>
      <c r="J33" s="100">
        <f>ROUND(((SUM(BE132:BE369))*I33),  0)</f>
        <v>0</v>
      </c>
      <c r="K33" s="32"/>
      <c r="L33" s="42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 x14ac:dyDescent="0.2">
      <c r="A34" s="32"/>
      <c r="B34" s="33"/>
      <c r="C34" s="32"/>
      <c r="D34" s="32"/>
      <c r="E34" s="27" t="s">
        <v>43</v>
      </c>
      <c r="F34" s="100">
        <f>ROUND((SUM(BF132:BF369)),  0)</f>
        <v>0</v>
      </c>
      <c r="G34" s="32"/>
      <c r="H34" s="32"/>
      <c r="I34" s="101">
        <v>0.15</v>
      </c>
      <c r="J34" s="100">
        <f>ROUND(((SUM(BF132:BF369))*I34),  0)</f>
        <v>0</v>
      </c>
      <c r="K34" s="32"/>
      <c r="L34" s="4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hidden="1" customHeight="1" x14ac:dyDescent="0.2">
      <c r="A35" s="32"/>
      <c r="B35" s="33"/>
      <c r="C35" s="32"/>
      <c r="D35" s="32"/>
      <c r="E35" s="27" t="s">
        <v>44</v>
      </c>
      <c r="F35" s="100">
        <f>ROUND((SUM(BG132:BG369)),  0)</f>
        <v>0</v>
      </c>
      <c r="G35" s="32"/>
      <c r="H35" s="32"/>
      <c r="I35" s="101">
        <v>0.21</v>
      </c>
      <c r="J35" s="100">
        <f>0</f>
        <v>0</v>
      </c>
      <c r="K35" s="32"/>
      <c r="L35" s="42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hidden="1" customHeight="1" x14ac:dyDescent="0.2">
      <c r="A36" s="32"/>
      <c r="B36" s="33"/>
      <c r="C36" s="32"/>
      <c r="D36" s="32"/>
      <c r="E36" s="27" t="s">
        <v>45</v>
      </c>
      <c r="F36" s="100">
        <f>ROUND((SUM(BH132:BH369)),  0)</f>
        <v>0</v>
      </c>
      <c r="G36" s="32"/>
      <c r="H36" s="32"/>
      <c r="I36" s="101">
        <v>0.15</v>
      </c>
      <c r="J36" s="100">
        <f>0</f>
        <v>0</v>
      </c>
      <c r="K36" s="32"/>
      <c r="L36" s="4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 x14ac:dyDescent="0.2">
      <c r="A37" s="32"/>
      <c r="B37" s="33"/>
      <c r="C37" s="32"/>
      <c r="D37" s="32"/>
      <c r="E37" s="27" t="s">
        <v>46</v>
      </c>
      <c r="F37" s="100">
        <f>ROUND((SUM(BI132:BI369)),  0)</f>
        <v>0</v>
      </c>
      <c r="G37" s="32"/>
      <c r="H37" s="32"/>
      <c r="I37" s="101">
        <v>0</v>
      </c>
      <c r="J37" s="100">
        <f>0</f>
        <v>0</v>
      </c>
      <c r="K37" s="32"/>
      <c r="L37" s="4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6.95" customHeight="1" x14ac:dyDescent="0.2">
      <c r="A38" s="32"/>
      <c r="B38" s="33"/>
      <c r="C38" s="32"/>
      <c r="D38" s="32"/>
      <c r="E38" s="32"/>
      <c r="F38" s="32"/>
      <c r="G38" s="32"/>
      <c r="H38" s="32"/>
      <c r="I38" s="32"/>
      <c r="J38" s="32"/>
      <c r="K38" s="32"/>
      <c r="L38" s="4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25.35" customHeight="1" x14ac:dyDescent="0.2">
      <c r="A39" s="32"/>
      <c r="B39" s="33"/>
      <c r="C39" s="102"/>
      <c r="D39" s="103" t="s">
        <v>47</v>
      </c>
      <c r="E39" s="60"/>
      <c r="F39" s="60"/>
      <c r="G39" s="104" t="s">
        <v>48</v>
      </c>
      <c r="H39" s="105" t="s">
        <v>49</v>
      </c>
      <c r="I39" s="60"/>
      <c r="J39" s="106">
        <f>SUM(J30:J37)</f>
        <v>0</v>
      </c>
      <c r="K39" s="107"/>
      <c r="L39" s="42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14.45" customHeight="1" x14ac:dyDescent="0.2">
      <c r="A40" s="32"/>
      <c r="B40" s="33"/>
      <c r="C40" s="32"/>
      <c r="D40" s="32"/>
      <c r="E40" s="32"/>
      <c r="F40" s="32"/>
      <c r="G40" s="32"/>
      <c r="H40" s="32"/>
      <c r="I40" s="32"/>
      <c r="J40" s="32"/>
      <c r="K40" s="32"/>
      <c r="L40" s="42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1" customFormat="1" ht="14.45" customHeight="1" x14ac:dyDescent="0.2">
      <c r="B41" s="20"/>
      <c r="L41" s="20"/>
    </row>
    <row r="42" spans="1:31" s="1" customFormat="1" ht="14.45" customHeight="1" x14ac:dyDescent="0.2">
      <c r="B42" s="20"/>
      <c r="L42" s="20"/>
    </row>
    <row r="43" spans="1:31" s="1" customFormat="1" ht="14.45" customHeight="1" x14ac:dyDescent="0.2">
      <c r="B43" s="20"/>
      <c r="L43" s="20"/>
    </row>
    <row r="44" spans="1:31" s="1" customFormat="1" ht="14.45" customHeight="1" x14ac:dyDescent="0.2">
      <c r="B44" s="20"/>
      <c r="L44" s="20"/>
    </row>
    <row r="45" spans="1:31" s="1" customFormat="1" ht="14.45" customHeight="1" x14ac:dyDescent="0.2">
      <c r="B45" s="20"/>
      <c r="L45" s="20"/>
    </row>
    <row r="46" spans="1:31" s="1" customFormat="1" ht="14.45" customHeight="1" x14ac:dyDescent="0.2">
      <c r="B46" s="20"/>
      <c r="L46" s="20"/>
    </row>
    <row r="47" spans="1:31" s="1" customFormat="1" ht="14.45" customHeight="1" x14ac:dyDescent="0.2">
      <c r="B47" s="20"/>
      <c r="L47" s="20"/>
    </row>
    <row r="48" spans="1:31" s="1" customFormat="1" ht="14.45" customHeight="1" x14ac:dyDescent="0.2">
      <c r="B48" s="20"/>
      <c r="L48" s="20"/>
    </row>
    <row r="49" spans="1:31" s="1" customFormat="1" ht="14.45" customHeight="1" x14ac:dyDescent="0.2">
      <c r="B49" s="20"/>
      <c r="L49" s="20"/>
    </row>
    <row r="50" spans="1:31" s="2" customFormat="1" ht="14.45" customHeight="1" x14ac:dyDescent="0.2">
      <c r="B50" s="42"/>
      <c r="D50" s="43" t="s">
        <v>50</v>
      </c>
      <c r="E50" s="44"/>
      <c r="F50" s="44"/>
      <c r="G50" s="43" t="s">
        <v>51</v>
      </c>
      <c r="H50" s="44"/>
      <c r="I50" s="44"/>
      <c r="J50" s="44"/>
      <c r="K50" s="44"/>
      <c r="L50" s="42"/>
    </row>
    <row r="51" spans="1:31" ht="11.25" x14ac:dyDescent="0.2">
      <c r="B51" s="20"/>
      <c r="L51" s="20"/>
    </row>
    <row r="52" spans="1:31" ht="11.25" x14ac:dyDescent="0.2">
      <c r="B52" s="20"/>
      <c r="L52" s="20"/>
    </row>
    <row r="53" spans="1:31" ht="11.25" x14ac:dyDescent="0.2">
      <c r="B53" s="20"/>
      <c r="L53" s="20"/>
    </row>
    <row r="54" spans="1:31" ht="11.25" x14ac:dyDescent="0.2">
      <c r="B54" s="20"/>
      <c r="L54" s="20"/>
    </row>
    <row r="55" spans="1:31" ht="11.25" x14ac:dyDescent="0.2">
      <c r="B55" s="20"/>
      <c r="L55" s="20"/>
    </row>
    <row r="56" spans="1:31" ht="11.25" x14ac:dyDescent="0.2">
      <c r="B56" s="20"/>
      <c r="L56" s="20"/>
    </row>
    <row r="57" spans="1:31" ht="11.25" x14ac:dyDescent="0.2">
      <c r="B57" s="20"/>
      <c r="L57" s="20"/>
    </row>
    <row r="58" spans="1:31" ht="11.25" x14ac:dyDescent="0.2">
      <c r="B58" s="20"/>
      <c r="L58" s="20"/>
    </row>
    <row r="59" spans="1:31" ht="11.25" x14ac:dyDescent="0.2">
      <c r="B59" s="20"/>
      <c r="L59" s="20"/>
    </row>
    <row r="60" spans="1:31" ht="11.25" x14ac:dyDescent="0.2">
      <c r="B60" s="20"/>
      <c r="L60" s="20"/>
    </row>
    <row r="61" spans="1:31" s="2" customFormat="1" ht="12.75" x14ac:dyDescent="0.2">
      <c r="A61" s="32"/>
      <c r="B61" s="33"/>
      <c r="C61" s="32"/>
      <c r="D61" s="45" t="s">
        <v>52</v>
      </c>
      <c r="E61" s="35"/>
      <c r="F61" s="108" t="s">
        <v>53</v>
      </c>
      <c r="G61" s="45" t="s">
        <v>52</v>
      </c>
      <c r="H61" s="35"/>
      <c r="I61" s="35"/>
      <c r="J61" s="109" t="s">
        <v>53</v>
      </c>
      <c r="K61" s="35"/>
      <c r="L61" s="42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 ht="11.25" x14ac:dyDescent="0.2">
      <c r="B62" s="20"/>
      <c r="L62" s="20"/>
    </row>
    <row r="63" spans="1:31" ht="11.25" x14ac:dyDescent="0.2">
      <c r="B63" s="20"/>
      <c r="L63" s="20"/>
    </row>
    <row r="64" spans="1:31" ht="11.25" x14ac:dyDescent="0.2">
      <c r="B64" s="20"/>
      <c r="L64" s="20"/>
    </row>
    <row r="65" spans="1:31" s="2" customFormat="1" ht="12.75" x14ac:dyDescent="0.2">
      <c r="A65" s="32"/>
      <c r="B65" s="33"/>
      <c r="C65" s="32"/>
      <c r="D65" s="43" t="s">
        <v>54</v>
      </c>
      <c r="E65" s="46"/>
      <c r="F65" s="46"/>
      <c r="G65" s="43" t="s">
        <v>55</v>
      </c>
      <c r="H65" s="46"/>
      <c r="I65" s="46"/>
      <c r="J65" s="46"/>
      <c r="K65" s="46"/>
      <c r="L65" s="42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 ht="11.25" x14ac:dyDescent="0.2">
      <c r="B66" s="20"/>
      <c r="L66" s="20"/>
    </row>
    <row r="67" spans="1:31" ht="11.25" x14ac:dyDescent="0.2">
      <c r="B67" s="20"/>
      <c r="L67" s="20"/>
    </row>
    <row r="68" spans="1:31" ht="11.25" x14ac:dyDescent="0.2">
      <c r="B68" s="20"/>
      <c r="L68" s="20"/>
    </row>
    <row r="69" spans="1:31" ht="11.25" x14ac:dyDescent="0.2">
      <c r="B69" s="20"/>
      <c r="L69" s="20"/>
    </row>
    <row r="70" spans="1:31" ht="11.25" x14ac:dyDescent="0.2">
      <c r="B70" s="20"/>
      <c r="L70" s="20"/>
    </row>
    <row r="71" spans="1:31" ht="11.25" x14ac:dyDescent="0.2">
      <c r="B71" s="20"/>
      <c r="L71" s="20"/>
    </row>
    <row r="72" spans="1:31" ht="11.25" x14ac:dyDescent="0.2">
      <c r="B72" s="20"/>
      <c r="L72" s="20"/>
    </row>
    <row r="73" spans="1:31" ht="11.25" x14ac:dyDescent="0.2">
      <c r="B73" s="20"/>
      <c r="L73" s="20"/>
    </row>
    <row r="74" spans="1:31" ht="11.25" x14ac:dyDescent="0.2">
      <c r="B74" s="20"/>
      <c r="L74" s="20"/>
    </row>
    <row r="75" spans="1:31" ht="11.25" x14ac:dyDescent="0.2">
      <c r="B75" s="20"/>
      <c r="L75" s="20"/>
    </row>
    <row r="76" spans="1:31" s="2" customFormat="1" ht="12.75" x14ac:dyDescent="0.2">
      <c r="A76" s="32"/>
      <c r="B76" s="33"/>
      <c r="C76" s="32"/>
      <c r="D76" s="45" t="s">
        <v>52</v>
      </c>
      <c r="E76" s="35"/>
      <c r="F76" s="108" t="s">
        <v>53</v>
      </c>
      <c r="G76" s="45" t="s">
        <v>52</v>
      </c>
      <c r="H76" s="35"/>
      <c r="I76" s="35"/>
      <c r="J76" s="109" t="s">
        <v>53</v>
      </c>
      <c r="K76" s="35"/>
      <c r="L76" s="4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45" customHeight="1" x14ac:dyDescent="0.2">
      <c r="A77" s="32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2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47" s="2" customFormat="1" ht="6.95" customHeight="1" x14ac:dyDescent="0.2">
      <c r="A81" s="32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42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47" s="2" customFormat="1" ht="24.95" customHeight="1" x14ac:dyDescent="0.2">
      <c r="A82" s="32"/>
      <c r="B82" s="33"/>
      <c r="C82" s="21" t="s">
        <v>137</v>
      </c>
      <c r="D82" s="32"/>
      <c r="E82" s="32"/>
      <c r="F82" s="32"/>
      <c r="G82" s="32"/>
      <c r="H82" s="32"/>
      <c r="I82" s="32"/>
      <c r="J82" s="32"/>
      <c r="K82" s="32"/>
      <c r="L82" s="4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47" s="2" customFormat="1" ht="6.95" customHeight="1" x14ac:dyDescent="0.2">
      <c r="A83" s="32"/>
      <c r="B83" s="33"/>
      <c r="C83" s="32"/>
      <c r="D83" s="32"/>
      <c r="E83" s="32"/>
      <c r="F83" s="32"/>
      <c r="G83" s="32"/>
      <c r="H83" s="32"/>
      <c r="I83" s="32"/>
      <c r="J83" s="32"/>
      <c r="K83" s="32"/>
      <c r="L83" s="4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47" s="2" customFormat="1" ht="12" customHeight="1" x14ac:dyDescent="0.2">
      <c r="A84" s="32"/>
      <c r="B84" s="33"/>
      <c r="C84" s="27" t="s">
        <v>17</v>
      </c>
      <c r="D84" s="32"/>
      <c r="E84" s="32"/>
      <c r="F84" s="32"/>
      <c r="G84" s="32"/>
      <c r="H84" s="32"/>
      <c r="I84" s="32"/>
      <c r="J84" s="32"/>
      <c r="K84" s="32"/>
      <c r="L84" s="42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47" s="2" customFormat="1" ht="16.5" customHeight="1" x14ac:dyDescent="0.2">
      <c r="A85" s="32"/>
      <c r="B85" s="33"/>
      <c r="C85" s="32"/>
      <c r="D85" s="32"/>
      <c r="E85" s="248" t="str">
        <f>E7</f>
        <v>14 kaplí křížové cesty na Andrlově Chlumu</v>
      </c>
      <c r="F85" s="249"/>
      <c r="G85" s="249"/>
      <c r="H85" s="249"/>
      <c r="I85" s="32"/>
      <c r="J85" s="32"/>
      <c r="K85" s="32"/>
      <c r="L85" s="42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47" s="2" customFormat="1" ht="12" customHeight="1" x14ac:dyDescent="0.2">
      <c r="A86" s="32"/>
      <c r="B86" s="33"/>
      <c r="C86" s="27" t="s">
        <v>110</v>
      </c>
      <c r="D86" s="32"/>
      <c r="E86" s="32"/>
      <c r="F86" s="32"/>
      <c r="G86" s="32"/>
      <c r="H86" s="32"/>
      <c r="I86" s="32"/>
      <c r="J86" s="32"/>
      <c r="K86" s="32"/>
      <c r="L86" s="4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pans="1:47" s="2" customFormat="1" ht="16.5" customHeight="1" x14ac:dyDescent="0.2">
      <c r="A87" s="32"/>
      <c r="B87" s="33"/>
      <c r="C87" s="32"/>
      <c r="D87" s="32"/>
      <c r="E87" s="209" t="str">
        <f>E9</f>
        <v>17 - Zastavení VII</v>
      </c>
      <c r="F87" s="250"/>
      <c r="G87" s="250"/>
      <c r="H87" s="250"/>
      <c r="I87" s="32"/>
      <c r="J87" s="32"/>
      <c r="K87" s="32"/>
      <c r="L87" s="4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47" s="2" customFormat="1" ht="6.95" customHeight="1" x14ac:dyDescent="0.2">
      <c r="A88" s="32"/>
      <c r="B88" s="33"/>
      <c r="C88" s="32"/>
      <c r="D88" s="32"/>
      <c r="E88" s="32"/>
      <c r="F88" s="32"/>
      <c r="G88" s="32"/>
      <c r="H88" s="32"/>
      <c r="I88" s="32"/>
      <c r="J88" s="32"/>
      <c r="K88" s="32"/>
      <c r="L88" s="4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47" s="2" customFormat="1" ht="12" customHeight="1" x14ac:dyDescent="0.2">
      <c r="A89" s="32"/>
      <c r="B89" s="33"/>
      <c r="C89" s="27" t="s">
        <v>21</v>
      </c>
      <c r="D89" s="32"/>
      <c r="E89" s="32"/>
      <c r="F89" s="25" t="str">
        <f>F12</f>
        <v>Ústí nad Orlicí</v>
      </c>
      <c r="G89" s="32"/>
      <c r="H89" s="32"/>
      <c r="I89" s="27" t="s">
        <v>23</v>
      </c>
      <c r="J89" s="55" t="str">
        <f>IF(J12="","",J12)</f>
        <v>16. 10. 2019</v>
      </c>
      <c r="K89" s="32"/>
      <c r="L89" s="4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47" s="2" customFormat="1" ht="6.95" customHeight="1" x14ac:dyDescent="0.2">
      <c r="A90" s="32"/>
      <c r="B90" s="33"/>
      <c r="C90" s="32"/>
      <c r="D90" s="32"/>
      <c r="E90" s="32"/>
      <c r="F90" s="32"/>
      <c r="G90" s="32"/>
      <c r="H90" s="32"/>
      <c r="I90" s="32"/>
      <c r="J90" s="32"/>
      <c r="K90" s="32"/>
      <c r="L90" s="4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47" s="2" customFormat="1" ht="40.15" customHeight="1" x14ac:dyDescent="0.2">
      <c r="A91" s="32"/>
      <c r="B91" s="33"/>
      <c r="C91" s="27" t="s">
        <v>25</v>
      </c>
      <c r="D91" s="32"/>
      <c r="E91" s="32"/>
      <c r="F91" s="25" t="str">
        <f>E15</f>
        <v>Město Ústí nad Orlicí, Sychrova 16</v>
      </c>
      <c r="G91" s="32"/>
      <c r="H91" s="32"/>
      <c r="I91" s="27" t="s">
        <v>31</v>
      </c>
      <c r="J91" s="30" t="str">
        <f>E21</f>
        <v>Žárovka projektanti s.r.o., Křižíkova 788/2, H.K.</v>
      </c>
      <c r="K91" s="32"/>
      <c r="L91" s="4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47" s="2" customFormat="1" ht="15.2" customHeight="1" x14ac:dyDescent="0.2">
      <c r="A92" s="32"/>
      <c r="B92" s="33"/>
      <c r="C92" s="27" t="s">
        <v>29</v>
      </c>
      <c r="D92" s="32"/>
      <c r="E92" s="32"/>
      <c r="F92" s="25" t="str">
        <f>IF(E18="","",E18)</f>
        <v>Vyplň údaj</v>
      </c>
      <c r="G92" s="32"/>
      <c r="H92" s="32"/>
      <c r="I92" s="27" t="s">
        <v>34</v>
      </c>
      <c r="J92" s="30" t="str">
        <f>E24</f>
        <v>ing. V. Švehla</v>
      </c>
      <c r="K92" s="32"/>
      <c r="L92" s="42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47" s="2" customFormat="1" ht="10.35" customHeight="1" x14ac:dyDescent="0.2">
      <c r="A93" s="32"/>
      <c r="B93" s="33"/>
      <c r="C93" s="32"/>
      <c r="D93" s="32"/>
      <c r="E93" s="32"/>
      <c r="F93" s="32"/>
      <c r="G93" s="32"/>
      <c r="H93" s="32"/>
      <c r="I93" s="32"/>
      <c r="J93" s="32"/>
      <c r="K93" s="32"/>
      <c r="L93" s="4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47" s="2" customFormat="1" ht="29.25" customHeight="1" x14ac:dyDescent="0.2">
      <c r="A94" s="32"/>
      <c r="B94" s="33"/>
      <c r="C94" s="110" t="s">
        <v>138</v>
      </c>
      <c r="D94" s="102"/>
      <c r="E94" s="102"/>
      <c r="F94" s="102"/>
      <c r="G94" s="102"/>
      <c r="H94" s="102"/>
      <c r="I94" s="102"/>
      <c r="J94" s="111" t="s">
        <v>139</v>
      </c>
      <c r="K94" s="102"/>
      <c r="L94" s="42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47" s="2" customFormat="1" ht="10.35" customHeight="1" x14ac:dyDescent="0.2">
      <c r="A95" s="32"/>
      <c r="B95" s="33"/>
      <c r="C95" s="32"/>
      <c r="D95" s="32"/>
      <c r="E95" s="32"/>
      <c r="F95" s="32"/>
      <c r="G95" s="32"/>
      <c r="H95" s="32"/>
      <c r="I95" s="32"/>
      <c r="J95" s="32"/>
      <c r="K95" s="32"/>
      <c r="L95" s="42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47" s="2" customFormat="1" ht="22.9" customHeight="1" x14ac:dyDescent="0.2">
      <c r="A96" s="32"/>
      <c r="B96" s="33"/>
      <c r="C96" s="112" t="s">
        <v>140</v>
      </c>
      <c r="D96" s="32"/>
      <c r="E96" s="32"/>
      <c r="F96" s="32"/>
      <c r="G96" s="32"/>
      <c r="H96" s="32"/>
      <c r="I96" s="32"/>
      <c r="J96" s="71">
        <f>J132</f>
        <v>0</v>
      </c>
      <c r="K96" s="32"/>
      <c r="L96" s="42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7" t="s">
        <v>141</v>
      </c>
    </row>
    <row r="97" spans="2:12" s="9" customFormat="1" ht="24.95" customHeight="1" x14ac:dyDescent="0.2">
      <c r="B97" s="113"/>
      <c r="D97" s="114" t="s">
        <v>142</v>
      </c>
      <c r="E97" s="115"/>
      <c r="F97" s="115"/>
      <c r="G97" s="115"/>
      <c r="H97" s="115"/>
      <c r="I97" s="115"/>
      <c r="J97" s="116">
        <f>J133</f>
        <v>0</v>
      </c>
      <c r="L97" s="113"/>
    </row>
    <row r="98" spans="2:12" s="10" customFormat="1" ht="19.899999999999999" customHeight="1" x14ac:dyDescent="0.2">
      <c r="B98" s="117"/>
      <c r="D98" s="118" t="s">
        <v>143</v>
      </c>
      <c r="E98" s="119"/>
      <c r="F98" s="119"/>
      <c r="G98" s="119"/>
      <c r="H98" s="119"/>
      <c r="I98" s="119"/>
      <c r="J98" s="120">
        <f>J134</f>
        <v>0</v>
      </c>
      <c r="L98" s="117"/>
    </row>
    <row r="99" spans="2:12" s="10" customFormat="1" ht="19.899999999999999" customHeight="1" x14ac:dyDescent="0.2">
      <c r="B99" s="117"/>
      <c r="D99" s="118" t="s">
        <v>576</v>
      </c>
      <c r="E99" s="119"/>
      <c r="F99" s="119"/>
      <c r="G99" s="119"/>
      <c r="H99" s="119"/>
      <c r="I99" s="119"/>
      <c r="J99" s="120">
        <f>J140</f>
        <v>0</v>
      </c>
      <c r="L99" s="117"/>
    </row>
    <row r="100" spans="2:12" s="10" customFormat="1" ht="19.899999999999999" customHeight="1" x14ac:dyDescent="0.2">
      <c r="B100" s="117"/>
      <c r="D100" s="118" t="s">
        <v>144</v>
      </c>
      <c r="E100" s="119"/>
      <c r="F100" s="119"/>
      <c r="G100" s="119"/>
      <c r="H100" s="119"/>
      <c r="I100" s="119"/>
      <c r="J100" s="120">
        <f>J148</f>
        <v>0</v>
      </c>
      <c r="L100" s="117"/>
    </row>
    <row r="101" spans="2:12" s="10" customFormat="1" ht="19.899999999999999" customHeight="1" x14ac:dyDescent="0.2">
      <c r="B101" s="117"/>
      <c r="D101" s="118" t="s">
        <v>145</v>
      </c>
      <c r="E101" s="119"/>
      <c r="F101" s="119"/>
      <c r="G101" s="119"/>
      <c r="H101" s="119"/>
      <c r="I101" s="119"/>
      <c r="J101" s="120">
        <f>J160</f>
        <v>0</v>
      </c>
      <c r="L101" s="117"/>
    </row>
    <row r="102" spans="2:12" s="10" customFormat="1" ht="19.899999999999999" customHeight="1" x14ac:dyDescent="0.2">
      <c r="B102" s="117"/>
      <c r="D102" s="118" t="s">
        <v>146</v>
      </c>
      <c r="E102" s="119"/>
      <c r="F102" s="119"/>
      <c r="G102" s="119"/>
      <c r="H102" s="119"/>
      <c r="I102" s="119"/>
      <c r="J102" s="120">
        <f>J167</f>
        <v>0</v>
      </c>
      <c r="L102" s="117"/>
    </row>
    <row r="103" spans="2:12" s="10" customFormat="1" ht="19.899999999999999" customHeight="1" x14ac:dyDescent="0.2">
      <c r="B103" s="117"/>
      <c r="D103" s="118" t="s">
        <v>147</v>
      </c>
      <c r="E103" s="119"/>
      <c r="F103" s="119"/>
      <c r="G103" s="119"/>
      <c r="H103" s="119"/>
      <c r="I103" s="119"/>
      <c r="J103" s="120">
        <f>J202</f>
        <v>0</v>
      </c>
      <c r="L103" s="117"/>
    </row>
    <row r="104" spans="2:12" s="10" customFormat="1" ht="19.899999999999999" customHeight="1" x14ac:dyDescent="0.2">
      <c r="B104" s="117"/>
      <c r="D104" s="118" t="s">
        <v>148</v>
      </c>
      <c r="E104" s="119"/>
      <c r="F104" s="119"/>
      <c r="G104" s="119"/>
      <c r="H104" s="119"/>
      <c r="I104" s="119"/>
      <c r="J104" s="120">
        <f>J230</f>
        <v>0</v>
      </c>
      <c r="L104" s="117"/>
    </row>
    <row r="105" spans="2:12" s="10" customFormat="1" ht="19.899999999999999" customHeight="1" x14ac:dyDescent="0.2">
      <c r="B105" s="117"/>
      <c r="D105" s="118" t="s">
        <v>149</v>
      </c>
      <c r="E105" s="119"/>
      <c r="F105" s="119"/>
      <c r="G105" s="119"/>
      <c r="H105" s="119"/>
      <c r="I105" s="119"/>
      <c r="J105" s="120">
        <f>J236</f>
        <v>0</v>
      </c>
      <c r="L105" s="117"/>
    </row>
    <row r="106" spans="2:12" s="9" customFormat="1" ht="24.95" customHeight="1" x14ac:dyDescent="0.2">
      <c r="B106" s="113"/>
      <c r="D106" s="114" t="s">
        <v>150</v>
      </c>
      <c r="E106" s="115"/>
      <c r="F106" s="115"/>
      <c r="G106" s="115"/>
      <c r="H106" s="115"/>
      <c r="I106" s="115"/>
      <c r="J106" s="116">
        <f>J238</f>
        <v>0</v>
      </c>
      <c r="L106" s="113"/>
    </row>
    <row r="107" spans="2:12" s="10" customFormat="1" ht="19.899999999999999" customHeight="1" x14ac:dyDescent="0.2">
      <c r="B107" s="117"/>
      <c r="D107" s="118" t="s">
        <v>151</v>
      </c>
      <c r="E107" s="119"/>
      <c r="F107" s="119"/>
      <c r="G107" s="119"/>
      <c r="H107" s="119"/>
      <c r="I107" s="119"/>
      <c r="J107" s="120">
        <f>J239</f>
        <v>0</v>
      </c>
      <c r="L107" s="117"/>
    </row>
    <row r="108" spans="2:12" s="10" customFormat="1" ht="19.899999999999999" customHeight="1" x14ac:dyDescent="0.2">
      <c r="B108" s="117"/>
      <c r="D108" s="118" t="s">
        <v>152</v>
      </c>
      <c r="E108" s="119"/>
      <c r="F108" s="119"/>
      <c r="G108" s="119"/>
      <c r="H108" s="119"/>
      <c r="I108" s="119"/>
      <c r="J108" s="120">
        <f>J248</f>
        <v>0</v>
      </c>
      <c r="L108" s="117"/>
    </row>
    <row r="109" spans="2:12" s="10" customFormat="1" ht="19.899999999999999" customHeight="1" x14ac:dyDescent="0.2">
      <c r="B109" s="117"/>
      <c r="D109" s="118" t="s">
        <v>153</v>
      </c>
      <c r="E109" s="119"/>
      <c r="F109" s="119"/>
      <c r="G109" s="119"/>
      <c r="H109" s="119"/>
      <c r="I109" s="119"/>
      <c r="J109" s="120">
        <f>J269</f>
        <v>0</v>
      </c>
      <c r="L109" s="117"/>
    </row>
    <row r="110" spans="2:12" s="10" customFormat="1" ht="19.899999999999999" customHeight="1" x14ac:dyDescent="0.2">
      <c r="B110" s="117"/>
      <c r="D110" s="118" t="s">
        <v>154</v>
      </c>
      <c r="E110" s="119"/>
      <c r="F110" s="119"/>
      <c r="G110" s="119"/>
      <c r="H110" s="119"/>
      <c r="I110" s="119"/>
      <c r="J110" s="120">
        <f>J275</f>
        <v>0</v>
      </c>
      <c r="L110" s="117"/>
    </row>
    <row r="111" spans="2:12" s="10" customFormat="1" ht="19.899999999999999" customHeight="1" x14ac:dyDescent="0.2">
      <c r="B111" s="117"/>
      <c r="D111" s="118" t="s">
        <v>155</v>
      </c>
      <c r="E111" s="119"/>
      <c r="F111" s="119"/>
      <c r="G111" s="119"/>
      <c r="H111" s="119"/>
      <c r="I111" s="119"/>
      <c r="J111" s="120">
        <f>J292</f>
        <v>0</v>
      </c>
      <c r="L111" s="117"/>
    </row>
    <row r="112" spans="2:12" s="10" customFormat="1" ht="19.899999999999999" customHeight="1" x14ac:dyDescent="0.2">
      <c r="B112" s="117"/>
      <c r="D112" s="118" t="s">
        <v>156</v>
      </c>
      <c r="E112" s="119"/>
      <c r="F112" s="119"/>
      <c r="G112" s="119"/>
      <c r="H112" s="119"/>
      <c r="I112" s="119"/>
      <c r="J112" s="120">
        <f>J306</f>
        <v>0</v>
      </c>
      <c r="L112" s="117"/>
    </row>
    <row r="113" spans="1:31" s="2" customFormat="1" ht="21.75" customHeight="1" x14ac:dyDescent="0.2">
      <c r="A113" s="32"/>
      <c r="B113" s="33"/>
      <c r="C113" s="32"/>
      <c r="D113" s="32"/>
      <c r="E113" s="32"/>
      <c r="F113" s="32"/>
      <c r="G113" s="32"/>
      <c r="H113" s="32"/>
      <c r="I113" s="32"/>
      <c r="J113" s="32"/>
      <c r="K113" s="32"/>
      <c r="L113" s="42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pans="1:31" s="2" customFormat="1" ht="6.95" customHeight="1" x14ac:dyDescent="0.2">
      <c r="A114" s="32"/>
      <c r="B114" s="47"/>
      <c r="C114" s="48"/>
      <c r="D114" s="48"/>
      <c r="E114" s="48"/>
      <c r="F114" s="48"/>
      <c r="G114" s="48"/>
      <c r="H114" s="48"/>
      <c r="I114" s="48"/>
      <c r="J114" s="48"/>
      <c r="K114" s="48"/>
      <c r="L114" s="42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8" spans="1:31" s="2" customFormat="1" ht="6.95" customHeight="1" x14ac:dyDescent="0.2">
      <c r="A118" s="32"/>
      <c r="B118" s="49"/>
      <c r="C118" s="50"/>
      <c r="D118" s="50"/>
      <c r="E118" s="50"/>
      <c r="F118" s="50"/>
      <c r="G118" s="50"/>
      <c r="H118" s="50"/>
      <c r="I118" s="50"/>
      <c r="J118" s="50"/>
      <c r="K118" s="50"/>
      <c r="L118" s="42"/>
      <c r="S118" s="32"/>
      <c r="T118" s="32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</row>
    <row r="119" spans="1:31" s="2" customFormat="1" ht="24.95" customHeight="1" x14ac:dyDescent="0.2">
      <c r="A119" s="32"/>
      <c r="B119" s="33"/>
      <c r="C119" s="21" t="s">
        <v>157</v>
      </c>
      <c r="D119" s="32"/>
      <c r="E119" s="32"/>
      <c r="F119" s="32"/>
      <c r="G119" s="32"/>
      <c r="H119" s="32"/>
      <c r="I119" s="32"/>
      <c r="J119" s="32"/>
      <c r="K119" s="32"/>
      <c r="L119" s="42"/>
      <c r="S119" s="32"/>
      <c r="T119" s="32"/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</row>
    <row r="120" spans="1:31" s="2" customFormat="1" ht="6.95" customHeight="1" x14ac:dyDescent="0.2">
      <c r="A120" s="32"/>
      <c r="B120" s="33"/>
      <c r="C120" s="32"/>
      <c r="D120" s="32"/>
      <c r="E120" s="32"/>
      <c r="F120" s="32"/>
      <c r="G120" s="32"/>
      <c r="H120" s="32"/>
      <c r="I120" s="32"/>
      <c r="J120" s="32"/>
      <c r="K120" s="32"/>
      <c r="L120" s="42"/>
      <c r="S120" s="32"/>
      <c r="T120" s="32"/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</row>
    <row r="121" spans="1:31" s="2" customFormat="1" ht="12" customHeight="1" x14ac:dyDescent="0.2">
      <c r="A121" s="32"/>
      <c r="B121" s="33"/>
      <c r="C121" s="27" t="s">
        <v>17</v>
      </c>
      <c r="D121" s="32"/>
      <c r="E121" s="32"/>
      <c r="F121" s="32"/>
      <c r="G121" s="32"/>
      <c r="H121" s="32"/>
      <c r="I121" s="32"/>
      <c r="J121" s="32"/>
      <c r="K121" s="32"/>
      <c r="L121" s="42"/>
      <c r="S121" s="32"/>
      <c r="T121" s="32"/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</row>
    <row r="122" spans="1:31" s="2" customFormat="1" ht="16.5" customHeight="1" x14ac:dyDescent="0.2">
      <c r="A122" s="32"/>
      <c r="B122" s="33"/>
      <c r="C122" s="32"/>
      <c r="D122" s="32"/>
      <c r="E122" s="248" t="str">
        <f>E7</f>
        <v>14 kaplí křížové cesty na Andrlově Chlumu</v>
      </c>
      <c r="F122" s="249"/>
      <c r="G122" s="249"/>
      <c r="H122" s="249"/>
      <c r="I122" s="32"/>
      <c r="J122" s="32"/>
      <c r="K122" s="32"/>
      <c r="L122" s="42"/>
      <c r="S122" s="32"/>
      <c r="T122" s="32"/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</row>
    <row r="123" spans="1:31" s="2" customFormat="1" ht="12" customHeight="1" x14ac:dyDescent="0.2">
      <c r="A123" s="32"/>
      <c r="B123" s="33"/>
      <c r="C123" s="27" t="s">
        <v>110</v>
      </c>
      <c r="D123" s="32"/>
      <c r="E123" s="32"/>
      <c r="F123" s="32"/>
      <c r="G123" s="32"/>
      <c r="H123" s="32"/>
      <c r="I123" s="32"/>
      <c r="J123" s="32"/>
      <c r="K123" s="32"/>
      <c r="L123" s="42"/>
      <c r="S123" s="32"/>
      <c r="T123" s="32"/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</row>
    <row r="124" spans="1:31" s="2" customFormat="1" ht="16.5" customHeight="1" x14ac:dyDescent="0.2">
      <c r="A124" s="32"/>
      <c r="B124" s="33"/>
      <c r="C124" s="32"/>
      <c r="D124" s="32"/>
      <c r="E124" s="209" t="str">
        <f>E9</f>
        <v>17 - Zastavení VII</v>
      </c>
      <c r="F124" s="250"/>
      <c r="G124" s="250"/>
      <c r="H124" s="250"/>
      <c r="I124" s="32"/>
      <c r="J124" s="32"/>
      <c r="K124" s="32"/>
      <c r="L124" s="42"/>
      <c r="S124" s="32"/>
      <c r="T124" s="32"/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</row>
    <row r="125" spans="1:31" s="2" customFormat="1" ht="6.95" customHeight="1" x14ac:dyDescent="0.2">
      <c r="A125" s="32"/>
      <c r="B125" s="33"/>
      <c r="C125" s="32"/>
      <c r="D125" s="32"/>
      <c r="E125" s="32"/>
      <c r="F125" s="32"/>
      <c r="G125" s="32"/>
      <c r="H125" s="32"/>
      <c r="I125" s="32"/>
      <c r="J125" s="32"/>
      <c r="K125" s="32"/>
      <c r="L125" s="42"/>
      <c r="S125" s="32"/>
      <c r="T125" s="32"/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</row>
    <row r="126" spans="1:31" s="2" customFormat="1" ht="12" customHeight="1" x14ac:dyDescent="0.2">
      <c r="A126" s="32"/>
      <c r="B126" s="33"/>
      <c r="C126" s="27" t="s">
        <v>21</v>
      </c>
      <c r="D126" s="32"/>
      <c r="E126" s="32"/>
      <c r="F126" s="25" t="str">
        <f>F12</f>
        <v>Ústí nad Orlicí</v>
      </c>
      <c r="G126" s="32"/>
      <c r="H126" s="32"/>
      <c r="I126" s="27" t="s">
        <v>23</v>
      </c>
      <c r="J126" s="55" t="str">
        <f>IF(J12="","",J12)</f>
        <v>16. 10. 2019</v>
      </c>
      <c r="K126" s="32"/>
      <c r="L126" s="42"/>
      <c r="S126" s="32"/>
      <c r="T126" s="32"/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</row>
    <row r="127" spans="1:31" s="2" customFormat="1" ht="6.95" customHeight="1" x14ac:dyDescent="0.2">
      <c r="A127" s="32"/>
      <c r="B127" s="33"/>
      <c r="C127" s="32"/>
      <c r="D127" s="32"/>
      <c r="E127" s="32"/>
      <c r="F127" s="32"/>
      <c r="G127" s="32"/>
      <c r="H127" s="32"/>
      <c r="I127" s="32"/>
      <c r="J127" s="32"/>
      <c r="K127" s="32"/>
      <c r="L127" s="42"/>
      <c r="S127" s="32"/>
      <c r="T127" s="32"/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</row>
    <row r="128" spans="1:31" s="2" customFormat="1" ht="40.15" customHeight="1" x14ac:dyDescent="0.2">
      <c r="A128" s="32"/>
      <c r="B128" s="33"/>
      <c r="C128" s="27" t="s">
        <v>25</v>
      </c>
      <c r="D128" s="32"/>
      <c r="E128" s="32"/>
      <c r="F128" s="25" t="str">
        <f>E15</f>
        <v>Město Ústí nad Orlicí, Sychrova 16</v>
      </c>
      <c r="G128" s="32"/>
      <c r="H128" s="32"/>
      <c r="I128" s="27" t="s">
        <v>31</v>
      </c>
      <c r="J128" s="30" t="str">
        <f>E21</f>
        <v>Žárovka projektanti s.r.o., Křižíkova 788/2, H.K.</v>
      </c>
      <c r="K128" s="32"/>
      <c r="L128" s="42"/>
      <c r="S128" s="32"/>
      <c r="T128" s="32"/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</row>
    <row r="129" spans="1:65" s="2" customFormat="1" ht="15.2" customHeight="1" x14ac:dyDescent="0.2">
      <c r="A129" s="32"/>
      <c r="B129" s="33"/>
      <c r="C129" s="27" t="s">
        <v>29</v>
      </c>
      <c r="D129" s="32"/>
      <c r="E129" s="32"/>
      <c r="F129" s="25" t="str">
        <f>IF(E18="","",E18)</f>
        <v>Vyplň údaj</v>
      </c>
      <c r="G129" s="32"/>
      <c r="H129" s="32"/>
      <c r="I129" s="27" t="s">
        <v>34</v>
      </c>
      <c r="J129" s="30" t="str">
        <f>E24</f>
        <v>ing. V. Švehla</v>
      </c>
      <c r="K129" s="32"/>
      <c r="L129" s="42"/>
      <c r="S129" s="32"/>
      <c r="T129" s="32"/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</row>
    <row r="130" spans="1:65" s="2" customFormat="1" ht="10.35" customHeight="1" x14ac:dyDescent="0.2">
      <c r="A130" s="32"/>
      <c r="B130" s="33"/>
      <c r="C130" s="32"/>
      <c r="D130" s="32"/>
      <c r="E130" s="32"/>
      <c r="F130" s="32"/>
      <c r="G130" s="32"/>
      <c r="H130" s="32"/>
      <c r="I130" s="32"/>
      <c r="J130" s="32"/>
      <c r="K130" s="32"/>
      <c r="L130" s="42"/>
      <c r="S130" s="32"/>
      <c r="T130" s="32"/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</row>
    <row r="131" spans="1:65" s="11" customFormat="1" ht="29.25" customHeight="1" x14ac:dyDescent="0.2">
      <c r="A131" s="121"/>
      <c r="B131" s="122"/>
      <c r="C131" s="123" t="s">
        <v>158</v>
      </c>
      <c r="D131" s="124" t="s">
        <v>62</v>
      </c>
      <c r="E131" s="124" t="s">
        <v>58</v>
      </c>
      <c r="F131" s="124" t="s">
        <v>59</v>
      </c>
      <c r="G131" s="124" t="s">
        <v>159</v>
      </c>
      <c r="H131" s="124" t="s">
        <v>160</v>
      </c>
      <c r="I131" s="124" t="s">
        <v>161</v>
      </c>
      <c r="J131" s="124" t="s">
        <v>139</v>
      </c>
      <c r="K131" s="125" t="s">
        <v>162</v>
      </c>
      <c r="L131" s="126"/>
      <c r="M131" s="62" t="s">
        <v>1</v>
      </c>
      <c r="N131" s="63" t="s">
        <v>41</v>
      </c>
      <c r="O131" s="63" t="s">
        <v>163</v>
      </c>
      <c r="P131" s="63" t="s">
        <v>164</v>
      </c>
      <c r="Q131" s="63" t="s">
        <v>165</v>
      </c>
      <c r="R131" s="63" t="s">
        <v>166</v>
      </c>
      <c r="S131" s="63" t="s">
        <v>167</v>
      </c>
      <c r="T131" s="64" t="s">
        <v>168</v>
      </c>
      <c r="U131" s="121"/>
      <c r="V131" s="121"/>
      <c r="W131" s="121"/>
      <c r="X131" s="121"/>
      <c r="Y131" s="121"/>
      <c r="Z131" s="121"/>
      <c r="AA131" s="121"/>
      <c r="AB131" s="121"/>
      <c r="AC131" s="121"/>
      <c r="AD131" s="121"/>
      <c r="AE131" s="121"/>
    </row>
    <row r="132" spans="1:65" s="2" customFormat="1" ht="22.9" customHeight="1" x14ac:dyDescent="0.25">
      <c r="A132" s="32"/>
      <c r="B132" s="33"/>
      <c r="C132" s="69" t="s">
        <v>169</v>
      </c>
      <c r="D132" s="32"/>
      <c r="E132" s="32"/>
      <c r="F132" s="32"/>
      <c r="G132" s="32"/>
      <c r="H132" s="32"/>
      <c r="I132" s="32"/>
      <c r="J132" s="127">
        <f>BK132</f>
        <v>0</v>
      </c>
      <c r="K132" s="32"/>
      <c r="L132" s="33"/>
      <c r="M132" s="65"/>
      <c r="N132" s="56"/>
      <c r="O132" s="66"/>
      <c r="P132" s="128">
        <f>P133+P238</f>
        <v>0</v>
      </c>
      <c r="Q132" s="66"/>
      <c r="R132" s="128">
        <f>R133+R238</f>
        <v>9.7692610581632007</v>
      </c>
      <c r="S132" s="66"/>
      <c r="T132" s="129">
        <f>T133+T238</f>
        <v>4.0701549999999997</v>
      </c>
      <c r="U132" s="32"/>
      <c r="V132" s="32"/>
      <c r="W132" s="32"/>
      <c r="X132" s="32"/>
      <c r="Y132" s="32"/>
      <c r="Z132" s="32"/>
      <c r="AA132" s="32"/>
      <c r="AB132" s="32"/>
      <c r="AC132" s="32"/>
      <c r="AD132" s="32"/>
      <c r="AE132" s="32"/>
      <c r="AT132" s="17" t="s">
        <v>76</v>
      </c>
      <c r="AU132" s="17" t="s">
        <v>141</v>
      </c>
      <c r="BK132" s="130">
        <f>BK133+BK238</f>
        <v>0</v>
      </c>
    </row>
    <row r="133" spans="1:65" s="12" customFormat="1" ht="25.9" customHeight="1" x14ac:dyDescent="0.2">
      <c r="B133" s="131"/>
      <c r="D133" s="132" t="s">
        <v>76</v>
      </c>
      <c r="E133" s="133" t="s">
        <v>170</v>
      </c>
      <c r="F133" s="133" t="s">
        <v>171</v>
      </c>
      <c r="I133" s="134"/>
      <c r="J133" s="135">
        <f>BK133</f>
        <v>0</v>
      </c>
      <c r="L133" s="131"/>
      <c r="M133" s="136"/>
      <c r="N133" s="137"/>
      <c r="O133" s="137"/>
      <c r="P133" s="138">
        <f>P134+P140+P148+P160+P167+P202+P230+P236</f>
        <v>0</v>
      </c>
      <c r="Q133" s="137"/>
      <c r="R133" s="138">
        <f>R134+R140+R148+R160+R167+R202+R230+R236</f>
        <v>9.2414238765382013</v>
      </c>
      <c r="S133" s="137"/>
      <c r="T133" s="139">
        <f>T134+T140+T148+T160+T167+T202+T230+T236</f>
        <v>3.4380499999999996</v>
      </c>
      <c r="AR133" s="132" t="s">
        <v>8</v>
      </c>
      <c r="AT133" s="140" t="s">
        <v>76</v>
      </c>
      <c r="AU133" s="140" t="s">
        <v>77</v>
      </c>
      <c r="AY133" s="132" t="s">
        <v>172</v>
      </c>
      <c r="BK133" s="141">
        <f>BK134+BK140+BK148+BK160+BK167+BK202+BK230+BK236</f>
        <v>0</v>
      </c>
    </row>
    <row r="134" spans="1:65" s="12" customFormat="1" ht="22.9" customHeight="1" x14ac:dyDescent="0.2">
      <c r="B134" s="131"/>
      <c r="D134" s="132" t="s">
        <v>76</v>
      </c>
      <c r="E134" s="142" t="s">
        <v>8</v>
      </c>
      <c r="F134" s="142" t="s">
        <v>173</v>
      </c>
      <c r="I134" s="134"/>
      <c r="J134" s="143">
        <f>BK134</f>
        <v>0</v>
      </c>
      <c r="L134" s="131"/>
      <c r="M134" s="136"/>
      <c r="N134" s="137"/>
      <c r="O134" s="137"/>
      <c r="P134" s="138">
        <f>SUM(P135:P139)</f>
        <v>0</v>
      </c>
      <c r="Q134" s="137"/>
      <c r="R134" s="138">
        <f>SUM(R135:R139)</f>
        <v>0</v>
      </c>
      <c r="S134" s="137"/>
      <c r="T134" s="139">
        <f>SUM(T135:T139)</f>
        <v>0</v>
      </c>
      <c r="AR134" s="132" t="s">
        <v>8</v>
      </c>
      <c r="AT134" s="140" t="s">
        <v>76</v>
      </c>
      <c r="AU134" s="140" t="s">
        <v>8</v>
      </c>
      <c r="AY134" s="132" t="s">
        <v>172</v>
      </c>
      <c r="BK134" s="141">
        <f>SUM(BK135:BK139)</f>
        <v>0</v>
      </c>
    </row>
    <row r="135" spans="1:65" s="2" customFormat="1" ht="24.2" customHeight="1" x14ac:dyDescent="0.2">
      <c r="A135" s="32"/>
      <c r="B135" s="144"/>
      <c r="C135" s="145" t="s">
        <v>8</v>
      </c>
      <c r="D135" s="145" t="s">
        <v>174</v>
      </c>
      <c r="E135" s="146" t="s">
        <v>175</v>
      </c>
      <c r="F135" s="147" t="s">
        <v>176</v>
      </c>
      <c r="G135" s="148" t="s">
        <v>177</v>
      </c>
      <c r="H135" s="149">
        <v>1.575</v>
      </c>
      <c r="I135" s="150"/>
      <c r="J135" s="151">
        <f>ROUND(I135*H135,0)</f>
        <v>0</v>
      </c>
      <c r="K135" s="147" t="s">
        <v>178</v>
      </c>
      <c r="L135" s="33"/>
      <c r="M135" s="152" t="s">
        <v>1</v>
      </c>
      <c r="N135" s="153" t="s">
        <v>42</v>
      </c>
      <c r="O135" s="58"/>
      <c r="P135" s="154">
        <f>O135*H135</f>
        <v>0</v>
      </c>
      <c r="Q135" s="154">
        <v>0</v>
      </c>
      <c r="R135" s="154">
        <f>Q135*H135</f>
        <v>0</v>
      </c>
      <c r="S135" s="154">
        <v>0</v>
      </c>
      <c r="T135" s="155">
        <f>S135*H135</f>
        <v>0</v>
      </c>
      <c r="U135" s="32"/>
      <c r="V135" s="32"/>
      <c r="W135" s="32"/>
      <c r="X135" s="32"/>
      <c r="Y135" s="32"/>
      <c r="Z135" s="32"/>
      <c r="AA135" s="32"/>
      <c r="AB135" s="32"/>
      <c r="AC135" s="32"/>
      <c r="AD135" s="32"/>
      <c r="AE135" s="32"/>
      <c r="AR135" s="156" t="s">
        <v>179</v>
      </c>
      <c r="AT135" s="156" t="s">
        <v>174</v>
      </c>
      <c r="AU135" s="156" t="s">
        <v>86</v>
      </c>
      <c r="AY135" s="17" t="s">
        <v>172</v>
      </c>
      <c r="BE135" s="157">
        <f>IF(N135="základní",J135,0)</f>
        <v>0</v>
      </c>
      <c r="BF135" s="157">
        <f>IF(N135="snížená",J135,0)</f>
        <v>0</v>
      </c>
      <c r="BG135" s="157">
        <f>IF(N135="zákl. přenesená",J135,0)</f>
        <v>0</v>
      </c>
      <c r="BH135" s="157">
        <f>IF(N135="sníž. přenesená",J135,0)</f>
        <v>0</v>
      </c>
      <c r="BI135" s="157">
        <f>IF(N135="nulová",J135,0)</f>
        <v>0</v>
      </c>
      <c r="BJ135" s="17" t="s">
        <v>8</v>
      </c>
      <c r="BK135" s="157">
        <f>ROUND(I135*H135,0)</f>
        <v>0</v>
      </c>
      <c r="BL135" s="17" t="s">
        <v>179</v>
      </c>
      <c r="BM135" s="156" t="s">
        <v>577</v>
      </c>
    </row>
    <row r="136" spans="1:65" s="13" customFormat="1" ht="11.25" x14ac:dyDescent="0.2">
      <c r="B136" s="158"/>
      <c r="D136" s="159" t="s">
        <v>181</v>
      </c>
      <c r="E136" s="160" t="s">
        <v>1</v>
      </c>
      <c r="F136" s="161" t="s">
        <v>578</v>
      </c>
      <c r="H136" s="162">
        <v>1.575</v>
      </c>
      <c r="I136" s="163"/>
      <c r="L136" s="158"/>
      <c r="M136" s="164"/>
      <c r="N136" s="165"/>
      <c r="O136" s="165"/>
      <c r="P136" s="165"/>
      <c r="Q136" s="165"/>
      <c r="R136" s="165"/>
      <c r="S136" s="165"/>
      <c r="T136" s="166"/>
      <c r="AT136" s="160" t="s">
        <v>181</v>
      </c>
      <c r="AU136" s="160" t="s">
        <v>86</v>
      </c>
      <c r="AV136" s="13" t="s">
        <v>86</v>
      </c>
      <c r="AW136" s="13" t="s">
        <v>33</v>
      </c>
      <c r="AX136" s="13" t="s">
        <v>77</v>
      </c>
      <c r="AY136" s="160" t="s">
        <v>172</v>
      </c>
    </row>
    <row r="137" spans="1:65" s="14" customFormat="1" ht="11.25" x14ac:dyDescent="0.2">
      <c r="B137" s="167"/>
      <c r="D137" s="159" t="s">
        <v>181</v>
      </c>
      <c r="E137" s="168" t="s">
        <v>124</v>
      </c>
      <c r="F137" s="169" t="s">
        <v>183</v>
      </c>
      <c r="H137" s="170">
        <v>1.575</v>
      </c>
      <c r="I137" s="171"/>
      <c r="L137" s="167"/>
      <c r="M137" s="172"/>
      <c r="N137" s="173"/>
      <c r="O137" s="173"/>
      <c r="P137" s="173"/>
      <c r="Q137" s="173"/>
      <c r="R137" s="173"/>
      <c r="S137" s="173"/>
      <c r="T137" s="174"/>
      <c r="AT137" s="168" t="s">
        <v>181</v>
      </c>
      <c r="AU137" s="168" t="s">
        <v>86</v>
      </c>
      <c r="AV137" s="14" t="s">
        <v>184</v>
      </c>
      <c r="AW137" s="14" t="s">
        <v>33</v>
      </c>
      <c r="AX137" s="14" t="s">
        <v>8</v>
      </c>
      <c r="AY137" s="168" t="s">
        <v>172</v>
      </c>
    </row>
    <row r="138" spans="1:65" s="2" customFormat="1" ht="24.2" customHeight="1" x14ac:dyDescent="0.2">
      <c r="A138" s="32"/>
      <c r="B138" s="144"/>
      <c r="C138" s="145" t="s">
        <v>86</v>
      </c>
      <c r="D138" s="145" t="s">
        <v>174</v>
      </c>
      <c r="E138" s="146" t="s">
        <v>185</v>
      </c>
      <c r="F138" s="147" t="s">
        <v>186</v>
      </c>
      <c r="G138" s="148" t="s">
        <v>187</v>
      </c>
      <c r="H138" s="149">
        <v>10.5</v>
      </c>
      <c r="I138" s="150"/>
      <c r="J138" s="151">
        <f>ROUND(I138*H138,0)</f>
        <v>0</v>
      </c>
      <c r="K138" s="147" t="s">
        <v>178</v>
      </c>
      <c r="L138" s="33"/>
      <c r="M138" s="152" t="s">
        <v>1</v>
      </c>
      <c r="N138" s="153" t="s">
        <v>42</v>
      </c>
      <c r="O138" s="58"/>
      <c r="P138" s="154">
        <f>O138*H138</f>
        <v>0</v>
      </c>
      <c r="Q138" s="154">
        <v>0</v>
      </c>
      <c r="R138" s="154">
        <f>Q138*H138</f>
        <v>0</v>
      </c>
      <c r="S138" s="154">
        <v>0</v>
      </c>
      <c r="T138" s="155">
        <f>S138*H138</f>
        <v>0</v>
      </c>
      <c r="U138" s="32"/>
      <c r="V138" s="32"/>
      <c r="W138" s="32"/>
      <c r="X138" s="32"/>
      <c r="Y138" s="32"/>
      <c r="Z138" s="32"/>
      <c r="AA138" s="32"/>
      <c r="AB138" s="32"/>
      <c r="AC138" s="32"/>
      <c r="AD138" s="32"/>
      <c r="AE138" s="32"/>
      <c r="AR138" s="156" t="s">
        <v>179</v>
      </c>
      <c r="AT138" s="156" t="s">
        <v>174</v>
      </c>
      <c r="AU138" s="156" t="s">
        <v>86</v>
      </c>
      <c r="AY138" s="17" t="s">
        <v>172</v>
      </c>
      <c r="BE138" s="157">
        <f>IF(N138="základní",J138,0)</f>
        <v>0</v>
      </c>
      <c r="BF138" s="157">
        <f>IF(N138="snížená",J138,0)</f>
        <v>0</v>
      </c>
      <c r="BG138" s="157">
        <f>IF(N138="zákl. přenesená",J138,0)</f>
        <v>0</v>
      </c>
      <c r="BH138" s="157">
        <f>IF(N138="sníž. přenesená",J138,0)</f>
        <v>0</v>
      </c>
      <c r="BI138" s="157">
        <f>IF(N138="nulová",J138,0)</f>
        <v>0</v>
      </c>
      <c r="BJ138" s="17" t="s">
        <v>8</v>
      </c>
      <c r="BK138" s="157">
        <f>ROUND(I138*H138,0)</f>
        <v>0</v>
      </c>
      <c r="BL138" s="17" t="s">
        <v>179</v>
      </c>
      <c r="BM138" s="156" t="s">
        <v>579</v>
      </c>
    </row>
    <row r="139" spans="1:65" s="13" customFormat="1" ht="11.25" x14ac:dyDescent="0.2">
      <c r="B139" s="158"/>
      <c r="D139" s="159" t="s">
        <v>181</v>
      </c>
      <c r="E139" s="160" t="s">
        <v>1</v>
      </c>
      <c r="F139" s="161" t="s">
        <v>189</v>
      </c>
      <c r="H139" s="162">
        <v>10.5</v>
      </c>
      <c r="I139" s="163"/>
      <c r="L139" s="158"/>
      <c r="M139" s="164"/>
      <c r="N139" s="165"/>
      <c r="O139" s="165"/>
      <c r="P139" s="165"/>
      <c r="Q139" s="165"/>
      <c r="R139" s="165"/>
      <c r="S139" s="165"/>
      <c r="T139" s="166"/>
      <c r="AT139" s="160" t="s">
        <v>181</v>
      </c>
      <c r="AU139" s="160" t="s">
        <v>86</v>
      </c>
      <c r="AV139" s="13" t="s">
        <v>86</v>
      </c>
      <c r="AW139" s="13" t="s">
        <v>33</v>
      </c>
      <c r="AX139" s="13" t="s">
        <v>8</v>
      </c>
      <c r="AY139" s="160" t="s">
        <v>172</v>
      </c>
    </row>
    <row r="140" spans="1:65" s="12" customFormat="1" ht="22.9" customHeight="1" x14ac:dyDescent="0.2">
      <c r="B140" s="131"/>
      <c r="D140" s="132" t="s">
        <v>76</v>
      </c>
      <c r="E140" s="142" t="s">
        <v>86</v>
      </c>
      <c r="F140" s="142" t="s">
        <v>580</v>
      </c>
      <c r="I140" s="134"/>
      <c r="J140" s="143">
        <f>BK140</f>
        <v>0</v>
      </c>
      <c r="L140" s="131"/>
      <c r="M140" s="136"/>
      <c r="N140" s="137"/>
      <c r="O140" s="137"/>
      <c r="P140" s="138">
        <f>SUM(P141:P147)</f>
        <v>0</v>
      </c>
      <c r="Q140" s="137"/>
      <c r="R140" s="138">
        <f>SUM(R141:R147)</f>
        <v>0.21058450903819997</v>
      </c>
      <c r="S140" s="137"/>
      <c r="T140" s="139">
        <f>SUM(T141:T147)</f>
        <v>0</v>
      </c>
      <c r="AR140" s="132" t="s">
        <v>8</v>
      </c>
      <c r="AT140" s="140" t="s">
        <v>76</v>
      </c>
      <c r="AU140" s="140" t="s">
        <v>8</v>
      </c>
      <c r="AY140" s="132" t="s">
        <v>172</v>
      </c>
      <c r="BK140" s="141">
        <f>SUM(BK141:BK147)</f>
        <v>0</v>
      </c>
    </row>
    <row r="141" spans="1:65" s="2" customFormat="1" ht="14.45" customHeight="1" x14ac:dyDescent="0.2">
      <c r="A141" s="32"/>
      <c r="B141" s="144"/>
      <c r="C141" s="145" t="s">
        <v>184</v>
      </c>
      <c r="D141" s="145" t="s">
        <v>174</v>
      </c>
      <c r="E141" s="146" t="s">
        <v>581</v>
      </c>
      <c r="F141" s="147" t="s">
        <v>582</v>
      </c>
      <c r="G141" s="148" t="s">
        <v>177</v>
      </c>
      <c r="H141" s="149">
        <v>0.09</v>
      </c>
      <c r="I141" s="150"/>
      <c r="J141" s="151">
        <f>ROUND(I141*H141,0)</f>
        <v>0</v>
      </c>
      <c r="K141" s="147" t="s">
        <v>178</v>
      </c>
      <c r="L141" s="33"/>
      <c r="M141" s="152" t="s">
        <v>1</v>
      </c>
      <c r="N141" s="153" t="s">
        <v>42</v>
      </c>
      <c r="O141" s="58"/>
      <c r="P141" s="154">
        <f>O141*H141</f>
        <v>0</v>
      </c>
      <c r="Q141" s="154">
        <v>2.2563422040000001</v>
      </c>
      <c r="R141" s="154">
        <f>Q141*H141</f>
        <v>0.20307079836</v>
      </c>
      <c r="S141" s="154">
        <v>0</v>
      </c>
      <c r="T141" s="155">
        <f>S141*H141</f>
        <v>0</v>
      </c>
      <c r="U141" s="32"/>
      <c r="V141" s="32"/>
      <c r="W141" s="32"/>
      <c r="X141" s="32"/>
      <c r="Y141" s="32"/>
      <c r="Z141" s="32"/>
      <c r="AA141" s="32"/>
      <c r="AB141" s="32"/>
      <c r="AC141" s="32"/>
      <c r="AD141" s="32"/>
      <c r="AE141" s="32"/>
      <c r="AR141" s="156" t="s">
        <v>179</v>
      </c>
      <c r="AT141" s="156" t="s">
        <v>174</v>
      </c>
      <c r="AU141" s="156" t="s">
        <v>86</v>
      </c>
      <c r="AY141" s="17" t="s">
        <v>172</v>
      </c>
      <c r="BE141" s="157">
        <f>IF(N141="základní",J141,0)</f>
        <v>0</v>
      </c>
      <c r="BF141" s="157">
        <f>IF(N141="snížená",J141,0)</f>
        <v>0</v>
      </c>
      <c r="BG141" s="157">
        <f>IF(N141="zákl. přenesená",J141,0)</f>
        <v>0</v>
      </c>
      <c r="BH141" s="157">
        <f>IF(N141="sníž. přenesená",J141,0)</f>
        <v>0</v>
      </c>
      <c r="BI141" s="157">
        <f>IF(N141="nulová",J141,0)</f>
        <v>0</v>
      </c>
      <c r="BJ141" s="17" t="s">
        <v>8</v>
      </c>
      <c r="BK141" s="157">
        <f>ROUND(I141*H141,0)</f>
        <v>0</v>
      </c>
      <c r="BL141" s="17" t="s">
        <v>179</v>
      </c>
      <c r="BM141" s="156" t="s">
        <v>583</v>
      </c>
    </row>
    <row r="142" spans="1:65" s="13" customFormat="1" ht="11.25" x14ac:dyDescent="0.2">
      <c r="B142" s="158"/>
      <c r="D142" s="159" t="s">
        <v>181</v>
      </c>
      <c r="E142" s="160" t="s">
        <v>1</v>
      </c>
      <c r="F142" s="161" t="s">
        <v>584</v>
      </c>
      <c r="H142" s="162">
        <v>0.09</v>
      </c>
      <c r="I142" s="163"/>
      <c r="L142" s="158"/>
      <c r="M142" s="164"/>
      <c r="N142" s="165"/>
      <c r="O142" s="165"/>
      <c r="P142" s="165"/>
      <c r="Q142" s="165"/>
      <c r="R142" s="165"/>
      <c r="S142" s="165"/>
      <c r="T142" s="166"/>
      <c r="AT142" s="160" t="s">
        <v>181</v>
      </c>
      <c r="AU142" s="160" t="s">
        <v>86</v>
      </c>
      <c r="AV142" s="13" t="s">
        <v>86</v>
      </c>
      <c r="AW142" s="13" t="s">
        <v>33</v>
      </c>
      <c r="AX142" s="13" t="s">
        <v>8</v>
      </c>
      <c r="AY142" s="160" t="s">
        <v>172</v>
      </c>
    </row>
    <row r="143" spans="1:65" s="2" customFormat="1" ht="14.45" customHeight="1" x14ac:dyDescent="0.2">
      <c r="A143" s="32"/>
      <c r="B143" s="144"/>
      <c r="C143" s="145" t="s">
        <v>179</v>
      </c>
      <c r="D143" s="145" t="s">
        <v>174</v>
      </c>
      <c r="E143" s="146" t="s">
        <v>585</v>
      </c>
      <c r="F143" s="147" t="s">
        <v>586</v>
      </c>
      <c r="G143" s="148" t="s">
        <v>187</v>
      </c>
      <c r="H143" s="149">
        <v>0.46</v>
      </c>
      <c r="I143" s="150"/>
      <c r="J143" s="151">
        <f>ROUND(I143*H143,0)</f>
        <v>0</v>
      </c>
      <c r="K143" s="147" t="s">
        <v>178</v>
      </c>
      <c r="L143" s="33"/>
      <c r="M143" s="152" t="s">
        <v>1</v>
      </c>
      <c r="N143" s="153" t="s">
        <v>42</v>
      </c>
      <c r="O143" s="58"/>
      <c r="P143" s="154">
        <f>O143*H143</f>
        <v>0</v>
      </c>
      <c r="Q143" s="154">
        <v>2.4719E-3</v>
      </c>
      <c r="R143" s="154">
        <f>Q143*H143</f>
        <v>1.1370740000000001E-3</v>
      </c>
      <c r="S143" s="154">
        <v>0</v>
      </c>
      <c r="T143" s="155">
        <f>S143*H143</f>
        <v>0</v>
      </c>
      <c r="U143" s="32"/>
      <c r="V143" s="32"/>
      <c r="W143" s="32"/>
      <c r="X143" s="32"/>
      <c r="Y143" s="32"/>
      <c r="Z143" s="32"/>
      <c r="AA143" s="32"/>
      <c r="AB143" s="32"/>
      <c r="AC143" s="32"/>
      <c r="AD143" s="32"/>
      <c r="AE143" s="32"/>
      <c r="AR143" s="156" t="s">
        <v>179</v>
      </c>
      <c r="AT143" s="156" t="s">
        <v>174</v>
      </c>
      <c r="AU143" s="156" t="s">
        <v>86</v>
      </c>
      <c r="AY143" s="17" t="s">
        <v>172</v>
      </c>
      <c r="BE143" s="157">
        <f>IF(N143="základní",J143,0)</f>
        <v>0</v>
      </c>
      <c r="BF143" s="157">
        <f>IF(N143="snížená",J143,0)</f>
        <v>0</v>
      </c>
      <c r="BG143" s="157">
        <f>IF(N143="zákl. přenesená",J143,0)</f>
        <v>0</v>
      </c>
      <c r="BH143" s="157">
        <f>IF(N143="sníž. přenesená",J143,0)</f>
        <v>0</v>
      </c>
      <c r="BI143" s="157">
        <f>IF(N143="nulová",J143,0)</f>
        <v>0</v>
      </c>
      <c r="BJ143" s="17" t="s">
        <v>8</v>
      </c>
      <c r="BK143" s="157">
        <f>ROUND(I143*H143,0)</f>
        <v>0</v>
      </c>
      <c r="BL143" s="17" t="s">
        <v>179</v>
      </c>
      <c r="BM143" s="156" t="s">
        <v>587</v>
      </c>
    </row>
    <row r="144" spans="1:65" s="13" customFormat="1" ht="11.25" x14ac:dyDescent="0.2">
      <c r="B144" s="158"/>
      <c r="D144" s="159" t="s">
        <v>181</v>
      </c>
      <c r="E144" s="160" t="s">
        <v>1</v>
      </c>
      <c r="F144" s="161" t="s">
        <v>588</v>
      </c>
      <c r="H144" s="162">
        <v>0.46</v>
      </c>
      <c r="I144" s="163"/>
      <c r="L144" s="158"/>
      <c r="M144" s="164"/>
      <c r="N144" s="165"/>
      <c r="O144" s="165"/>
      <c r="P144" s="165"/>
      <c r="Q144" s="165"/>
      <c r="R144" s="165"/>
      <c r="S144" s="165"/>
      <c r="T144" s="166"/>
      <c r="AT144" s="160" t="s">
        <v>181</v>
      </c>
      <c r="AU144" s="160" t="s">
        <v>86</v>
      </c>
      <c r="AV144" s="13" t="s">
        <v>86</v>
      </c>
      <c r="AW144" s="13" t="s">
        <v>33</v>
      </c>
      <c r="AX144" s="13" t="s">
        <v>8</v>
      </c>
      <c r="AY144" s="160" t="s">
        <v>172</v>
      </c>
    </row>
    <row r="145" spans="1:65" s="2" customFormat="1" ht="14.45" customHeight="1" x14ac:dyDescent="0.2">
      <c r="A145" s="32"/>
      <c r="B145" s="144"/>
      <c r="C145" s="145" t="s">
        <v>198</v>
      </c>
      <c r="D145" s="145" t="s">
        <v>174</v>
      </c>
      <c r="E145" s="146" t="s">
        <v>589</v>
      </c>
      <c r="F145" s="147" t="s">
        <v>590</v>
      </c>
      <c r="G145" s="148" t="s">
        <v>187</v>
      </c>
      <c r="H145" s="149">
        <v>0.46</v>
      </c>
      <c r="I145" s="150"/>
      <c r="J145" s="151">
        <f>ROUND(I145*H145,0)</f>
        <v>0</v>
      </c>
      <c r="K145" s="147" t="s">
        <v>178</v>
      </c>
      <c r="L145" s="33"/>
      <c r="M145" s="152" t="s">
        <v>1</v>
      </c>
      <c r="N145" s="153" t="s">
        <v>42</v>
      </c>
      <c r="O145" s="58"/>
      <c r="P145" s="154">
        <f>O145*H145</f>
        <v>0</v>
      </c>
      <c r="Q145" s="154">
        <v>0</v>
      </c>
      <c r="R145" s="154">
        <f>Q145*H145</f>
        <v>0</v>
      </c>
      <c r="S145" s="154">
        <v>0</v>
      </c>
      <c r="T145" s="155">
        <f>S145*H145</f>
        <v>0</v>
      </c>
      <c r="U145" s="32"/>
      <c r="V145" s="32"/>
      <c r="W145" s="32"/>
      <c r="X145" s="32"/>
      <c r="Y145" s="32"/>
      <c r="Z145" s="32"/>
      <c r="AA145" s="32"/>
      <c r="AB145" s="32"/>
      <c r="AC145" s="32"/>
      <c r="AD145" s="32"/>
      <c r="AE145" s="32"/>
      <c r="AR145" s="156" t="s">
        <v>179</v>
      </c>
      <c r="AT145" s="156" t="s">
        <v>174</v>
      </c>
      <c r="AU145" s="156" t="s">
        <v>86</v>
      </c>
      <c r="AY145" s="17" t="s">
        <v>172</v>
      </c>
      <c r="BE145" s="157">
        <f>IF(N145="základní",J145,0)</f>
        <v>0</v>
      </c>
      <c r="BF145" s="157">
        <f>IF(N145="snížená",J145,0)</f>
        <v>0</v>
      </c>
      <c r="BG145" s="157">
        <f>IF(N145="zákl. přenesená",J145,0)</f>
        <v>0</v>
      </c>
      <c r="BH145" s="157">
        <f>IF(N145="sníž. přenesená",J145,0)</f>
        <v>0</v>
      </c>
      <c r="BI145" s="157">
        <f>IF(N145="nulová",J145,0)</f>
        <v>0</v>
      </c>
      <c r="BJ145" s="17" t="s">
        <v>8</v>
      </c>
      <c r="BK145" s="157">
        <f>ROUND(I145*H145,0)</f>
        <v>0</v>
      </c>
      <c r="BL145" s="17" t="s">
        <v>179</v>
      </c>
      <c r="BM145" s="156" t="s">
        <v>591</v>
      </c>
    </row>
    <row r="146" spans="1:65" s="2" customFormat="1" ht="14.45" customHeight="1" x14ac:dyDescent="0.2">
      <c r="A146" s="32"/>
      <c r="B146" s="144"/>
      <c r="C146" s="145" t="s">
        <v>203</v>
      </c>
      <c r="D146" s="145" t="s">
        <v>174</v>
      </c>
      <c r="E146" s="146" t="s">
        <v>592</v>
      </c>
      <c r="F146" s="147" t="s">
        <v>593</v>
      </c>
      <c r="G146" s="148" t="s">
        <v>316</v>
      </c>
      <c r="H146" s="149">
        <v>6.0000000000000001E-3</v>
      </c>
      <c r="I146" s="150"/>
      <c r="J146" s="151">
        <f>ROUND(I146*H146,0)</f>
        <v>0</v>
      </c>
      <c r="K146" s="147" t="s">
        <v>178</v>
      </c>
      <c r="L146" s="33"/>
      <c r="M146" s="152" t="s">
        <v>1</v>
      </c>
      <c r="N146" s="153" t="s">
        <v>42</v>
      </c>
      <c r="O146" s="58"/>
      <c r="P146" s="154">
        <f>O146*H146</f>
        <v>0</v>
      </c>
      <c r="Q146" s="154">
        <v>1.0627727796999999</v>
      </c>
      <c r="R146" s="154">
        <f>Q146*H146</f>
        <v>6.3766366781999994E-3</v>
      </c>
      <c r="S146" s="154">
        <v>0</v>
      </c>
      <c r="T146" s="155">
        <f>S146*H146</f>
        <v>0</v>
      </c>
      <c r="U146" s="32"/>
      <c r="V146" s="32"/>
      <c r="W146" s="32"/>
      <c r="X146" s="32"/>
      <c r="Y146" s="32"/>
      <c r="Z146" s="32"/>
      <c r="AA146" s="32"/>
      <c r="AB146" s="32"/>
      <c r="AC146" s="32"/>
      <c r="AD146" s="32"/>
      <c r="AE146" s="32"/>
      <c r="AR146" s="156" t="s">
        <v>179</v>
      </c>
      <c r="AT146" s="156" t="s">
        <v>174</v>
      </c>
      <c r="AU146" s="156" t="s">
        <v>86</v>
      </c>
      <c r="AY146" s="17" t="s">
        <v>172</v>
      </c>
      <c r="BE146" s="157">
        <f>IF(N146="základní",J146,0)</f>
        <v>0</v>
      </c>
      <c r="BF146" s="157">
        <f>IF(N146="snížená",J146,0)</f>
        <v>0</v>
      </c>
      <c r="BG146" s="157">
        <f>IF(N146="zákl. přenesená",J146,0)</f>
        <v>0</v>
      </c>
      <c r="BH146" s="157">
        <f>IF(N146="sníž. přenesená",J146,0)</f>
        <v>0</v>
      </c>
      <c r="BI146" s="157">
        <f>IF(N146="nulová",J146,0)</f>
        <v>0</v>
      </c>
      <c r="BJ146" s="17" t="s">
        <v>8</v>
      </c>
      <c r="BK146" s="157">
        <f>ROUND(I146*H146,0)</f>
        <v>0</v>
      </c>
      <c r="BL146" s="17" t="s">
        <v>179</v>
      </c>
      <c r="BM146" s="156" t="s">
        <v>594</v>
      </c>
    </row>
    <row r="147" spans="1:65" s="13" customFormat="1" ht="11.25" x14ac:dyDescent="0.2">
      <c r="B147" s="158"/>
      <c r="D147" s="159" t="s">
        <v>181</v>
      </c>
      <c r="E147" s="160" t="s">
        <v>1</v>
      </c>
      <c r="F147" s="161" t="s">
        <v>595</v>
      </c>
      <c r="H147" s="162">
        <v>6.0000000000000001E-3</v>
      </c>
      <c r="I147" s="163"/>
      <c r="L147" s="158"/>
      <c r="M147" s="164"/>
      <c r="N147" s="165"/>
      <c r="O147" s="165"/>
      <c r="P147" s="165"/>
      <c r="Q147" s="165"/>
      <c r="R147" s="165"/>
      <c r="S147" s="165"/>
      <c r="T147" s="166"/>
      <c r="AT147" s="160" t="s">
        <v>181</v>
      </c>
      <c r="AU147" s="160" t="s">
        <v>86</v>
      </c>
      <c r="AV147" s="13" t="s">
        <v>86</v>
      </c>
      <c r="AW147" s="13" t="s">
        <v>33</v>
      </c>
      <c r="AX147" s="13" t="s">
        <v>8</v>
      </c>
      <c r="AY147" s="160" t="s">
        <v>172</v>
      </c>
    </row>
    <row r="148" spans="1:65" s="12" customFormat="1" ht="22.9" customHeight="1" x14ac:dyDescent="0.2">
      <c r="B148" s="131"/>
      <c r="D148" s="132" t="s">
        <v>76</v>
      </c>
      <c r="E148" s="142" t="s">
        <v>179</v>
      </c>
      <c r="F148" s="142" t="s">
        <v>190</v>
      </c>
      <c r="I148" s="134"/>
      <c r="J148" s="143">
        <f>BK148</f>
        <v>0</v>
      </c>
      <c r="L148" s="131"/>
      <c r="M148" s="136"/>
      <c r="N148" s="137"/>
      <c r="O148" s="137"/>
      <c r="P148" s="138">
        <f>SUM(P149:P159)</f>
        <v>0</v>
      </c>
      <c r="Q148" s="137"/>
      <c r="R148" s="138">
        <f>SUM(R149:R159)</f>
        <v>4.136127804</v>
      </c>
      <c r="S148" s="137"/>
      <c r="T148" s="139">
        <f>SUM(T149:T159)</f>
        <v>0</v>
      </c>
      <c r="AR148" s="132" t="s">
        <v>8</v>
      </c>
      <c r="AT148" s="140" t="s">
        <v>76</v>
      </c>
      <c r="AU148" s="140" t="s">
        <v>8</v>
      </c>
      <c r="AY148" s="132" t="s">
        <v>172</v>
      </c>
      <c r="BK148" s="141">
        <f>SUM(BK149:BK159)</f>
        <v>0</v>
      </c>
    </row>
    <row r="149" spans="1:65" s="2" customFormat="1" ht="24.2" customHeight="1" x14ac:dyDescent="0.2">
      <c r="A149" s="32"/>
      <c r="B149" s="144"/>
      <c r="C149" s="145" t="s">
        <v>209</v>
      </c>
      <c r="D149" s="145" t="s">
        <v>174</v>
      </c>
      <c r="E149" s="146" t="s">
        <v>596</v>
      </c>
      <c r="F149" s="147" t="s">
        <v>597</v>
      </c>
      <c r="G149" s="148" t="s">
        <v>271</v>
      </c>
      <c r="H149" s="149">
        <v>1.8</v>
      </c>
      <c r="I149" s="150"/>
      <c r="J149" s="151">
        <f>ROUND(I149*H149,0)</f>
        <v>0</v>
      </c>
      <c r="K149" s="147" t="s">
        <v>178</v>
      </c>
      <c r="L149" s="33"/>
      <c r="M149" s="152" t="s">
        <v>1</v>
      </c>
      <c r="N149" s="153" t="s">
        <v>42</v>
      </c>
      <c r="O149" s="58"/>
      <c r="P149" s="154">
        <f>O149*H149</f>
        <v>0</v>
      </c>
      <c r="Q149" s="154">
        <v>3.4648779999999997E-2</v>
      </c>
      <c r="R149" s="154">
        <f>Q149*H149</f>
        <v>6.2367803999999999E-2</v>
      </c>
      <c r="S149" s="154">
        <v>0</v>
      </c>
      <c r="T149" s="155">
        <f>S149*H149</f>
        <v>0</v>
      </c>
      <c r="U149" s="32"/>
      <c r="V149" s="32"/>
      <c r="W149" s="32"/>
      <c r="X149" s="32"/>
      <c r="Y149" s="32"/>
      <c r="Z149" s="32"/>
      <c r="AA149" s="32"/>
      <c r="AB149" s="32"/>
      <c r="AC149" s="32"/>
      <c r="AD149" s="32"/>
      <c r="AE149" s="32"/>
      <c r="AR149" s="156" t="s">
        <v>179</v>
      </c>
      <c r="AT149" s="156" t="s">
        <v>174</v>
      </c>
      <c r="AU149" s="156" t="s">
        <v>86</v>
      </c>
      <c r="AY149" s="17" t="s">
        <v>172</v>
      </c>
      <c r="BE149" s="157">
        <f>IF(N149="základní",J149,0)</f>
        <v>0</v>
      </c>
      <c r="BF149" s="157">
        <f>IF(N149="snížená",J149,0)</f>
        <v>0</v>
      </c>
      <c r="BG149" s="157">
        <f>IF(N149="zákl. přenesená",J149,0)</f>
        <v>0</v>
      </c>
      <c r="BH149" s="157">
        <f>IF(N149="sníž. přenesená",J149,0)</f>
        <v>0</v>
      </c>
      <c r="BI149" s="157">
        <f>IF(N149="nulová",J149,0)</f>
        <v>0</v>
      </c>
      <c r="BJ149" s="17" t="s">
        <v>8</v>
      </c>
      <c r="BK149" s="157">
        <f>ROUND(I149*H149,0)</f>
        <v>0</v>
      </c>
      <c r="BL149" s="17" t="s">
        <v>179</v>
      </c>
      <c r="BM149" s="156" t="s">
        <v>598</v>
      </c>
    </row>
    <row r="150" spans="1:65" s="13" customFormat="1" ht="11.25" x14ac:dyDescent="0.2">
      <c r="B150" s="158"/>
      <c r="D150" s="159" t="s">
        <v>181</v>
      </c>
      <c r="E150" s="160" t="s">
        <v>1</v>
      </c>
      <c r="F150" s="161" t="s">
        <v>575</v>
      </c>
      <c r="H150" s="162">
        <v>1.8</v>
      </c>
      <c r="I150" s="163"/>
      <c r="L150" s="158"/>
      <c r="M150" s="164"/>
      <c r="N150" s="165"/>
      <c r="O150" s="165"/>
      <c r="P150" s="165"/>
      <c r="Q150" s="165"/>
      <c r="R150" s="165"/>
      <c r="S150" s="165"/>
      <c r="T150" s="166"/>
      <c r="AT150" s="160" t="s">
        <v>181</v>
      </c>
      <c r="AU150" s="160" t="s">
        <v>86</v>
      </c>
      <c r="AV150" s="13" t="s">
        <v>86</v>
      </c>
      <c r="AW150" s="13" t="s">
        <v>33</v>
      </c>
      <c r="AX150" s="13" t="s">
        <v>77</v>
      </c>
      <c r="AY150" s="160" t="s">
        <v>172</v>
      </c>
    </row>
    <row r="151" spans="1:65" s="14" customFormat="1" ht="11.25" x14ac:dyDescent="0.2">
      <c r="B151" s="167"/>
      <c r="D151" s="159" t="s">
        <v>181</v>
      </c>
      <c r="E151" s="168" t="s">
        <v>574</v>
      </c>
      <c r="F151" s="169" t="s">
        <v>599</v>
      </c>
      <c r="H151" s="170">
        <v>1.8</v>
      </c>
      <c r="I151" s="171"/>
      <c r="L151" s="167"/>
      <c r="M151" s="172"/>
      <c r="N151" s="173"/>
      <c r="O151" s="173"/>
      <c r="P151" s="173"/>
      <c r="Q151" s="173"/>
      <c r="R151" s="173"/>
      <c r="S151" s="173"/>
      <c r="T151" s="174"/>
      <c r="AT151" s="168" t="s">
        <v>181</v>
      </c>
      <c r="AU151" s="168" t="s">
        <v>86</v>
      </c>
      <c r="AV151" s="14" t="s">
        <v>184</v>
      </c>
      <c r="AW151" s="14" t="s">
        <v>33</v>
      </c>
      <c r="AX151" s="14" t="s">
        <v>8</v>
      </c>
      <c r="AY151" s="168" t="s">
        <v>172</v>
      </c>
    </row>
    <row r="152" spans="1:65" s="2" customFormat="1" ht="14.45" customHeight="1" x14ac:dyDescent="0.2">
      <c r="A152" s="32"/>
      <c r="B152" s="144"/>
      <c r="C152" s="175" t="s">
        <v>213</v>
      </c>
      <c r="D152" s="175" t="s">
        <v>210</v>
      </c>
      <c r="E152" s="176" t="s">
        <v>600</v>
      </c>
      <c r="F152" s="177" t="s">
        <v>601</v>
      </c>
      <c r="G152" s="178" t="s">
        <v>271</v>
      </c>
      <c r="H152" s="179">
        <v>1.8</v>
      </c>
      <c r="I152" s="180"/>
      <c r="J152" s="181">
        <f>ROUND(I152*H152,0)</f>
        <v>0</v>
      </c>
      <c r="K152" s="177" t="s">
        <v>1</v>
      </c>
      <c r="L152" s="182"/>
      <c r="M152" s="183" t="s">
        <v>1</v>
      </c>
      <c r="N152" s="184" t="s">
        <v>42</v>
      </c>
      <c r="O152" s="58"/>
      <c r="P152" s="154">
        <f>O152*H152</f>
        <v>0</v>
      </c>
      <c r="Q152" s="154">
        <v>0.13800000000000001</v>
      </c>
      <c r="R152" s="154">
        <f>Q152*H152</f>
        <v>0.24840000000000004</v>
      </c>
      <c r="S152" s="154">
        <v>0</v>
      </c>
      <c r="T152" s="155">
        <f>S152*H152</f>
        <v>0</v>
      </c>
      <c r="U152" s="32"/>
      <c r="V152" s="32"/>
      <c r="W152" s="32"/>
      <c r="X152" s="32"/>
      <c r="Y152" s="32"/>
      <c r="Z152" s="32"/>
      <c r="AA152" s="32"/>
      <c r="AB152" s="32"/>
      <c r="AC152" s="32"/>
      <c r="AD152" s="32"/>
      <c r="AE152" s="32"/>
      <c r="AR152" s="156" t="s">
        <v>213</v>
      </c>
      <c r="AT152" s="156" t="s">
        <v>210</v>
      </c>
      <c r="AU152" s="156" t="s">
        <v>86</v>
      </c>
      <c r="AY152" s="17" t="s">
        <v>172</v>
      </c>
      <c r="BE152" s="157">
        <f>IF(N152="základní",J152,0)</f>
        <v>0</v>
      </c>
      <c r="BF152" s="157">
        <f>IF(N152="snížená",J152,0)</f>
        <v>0</v>
      </c>
      <c r="BG152" s="157">
        <f>IF(N152="zákl. přenesená",J152,0)</f>
        <v>0</v>
      </c>
      <c r="BH152" s="157">
        <f>IF(N152="sníž. přenesená",J152,0)</f>
        <v>0</v>
      </c>
      <c r="BI152" s="157">
        <f>IF(N152="nulová",J152,0)</f>
        <v>0</v>
      </c>
      <c r="BJ152" s="17" t="s">
        <v>8</v>
      </c>
      <c r="BK152" s="157">
        <f>ROUND(I152*H152,0)</f>
        <v>0</v>
      </c>
      <c r="BL152" s="17" t="s">
        <v>179</v>
      </c>
      <c r="BM152" s="156" t="s">
        <v>602</v>
      </c>
    </row>
    <row r="153" spans="1:65" s="13" customFormat="1" ht="11.25" x14ac:dyDescent="0.2">
      <c r="B153" s="158"/>
      <c r="D153" s="159" t="s">
        <v>181</v>
      </c>
      <c r="E153" s="160" t="s">
        <v>1</v>
      </c>
      <c r="F153" s="161" t="s">
        <v>574</v>
      </c>
      <c r="H153" s="162">
        <v>1.8</v>
      </c>
      <c r="I153" s="163"/>
      <c r="L153" s="158"/>
      <c r="M153" s="164"/>
      <c r="N153" s="165"/>
      <c r="O153" s="165"/>
      <c r="P153" s="165"/>
      <c r="Q153" s="165"/>
      <c r="R153" s="165"/>
      <c r="S153" s="165"/>
      <c r="T153" s="166"/>
      <c r="AT153" s="160" t="s">
        <v>181</v>
      </c>
      <c r="AU153" s="160" t="s">
        <v>86</v>
      </c>
      <c r="AV153" s="13" t="s">
        <v>86</v>
      </c>
      <c r="AW153" s="13" t="s">
        <v>33</v>
      </c>
      <c r="AX153" s="13" t="s">
        <v>8</v>
      </c>
      <c r="AY153" s="160" t="s">
        <v>172</v>
      </c>
    </row>
    <row r="154" spans="1:65" s="2" customFormat="1" ht="24.2" customHeight="1" x14ac:dyDescent="0.2">
      <c r="A154" s="32"/>
      <c r="B154" s="144"/>
      <c r="C154" s="145" t="s">
        <v>223</v>
      </c>
      <c r="D154" s="145" t="s">
        <v>174</v>
      </c>
      <c r="E154" s="146" t="s">
        <v>191</v>
      </c>
      <c r="F154" s="147" t="s">
        <v>192</v>
      </c>
      <c r="G154" s="148" t="s">
        <v>187</v>
      </c>
      <c r="H154" s="149">
        <v>10.5</v>
      </c>
      <c r="I154" s="150"/>
      <c r="J154" s="151">
        <f>ROUND(I154*H154,0)</f>
        <v>0</v>
      </c>
      <c r="K154" s="147" t="s">
        <v>178</v>
      </c>
      <c r="L154" s="33"/>
      <c r="M154" s="152" t="s">
        <v>1</v>
      </c>
      <c r="N154" s="153" t="s">
        <v>42</v>
      </c>
      <c r="O154" s="58"/>
      <c r="P154" s="154">
        <f>O154*H154</f>
        <v>0</v>
      </c>
      <c r="Q154" s="154">
        <v>0.16192000000000001</v>
      </c>
      <c r="R154" s="154">
        <f>Q154*H154</f>
        <v>1.7001600000000001</v>
      </c>
      <c r="S154" s="154">
        <v>0</v>
      </c>
      <c r="T154" s="155">
        <f>S154*H154</f>
        <v>0</v>
      </c>
      <c r="U154" s="32"/>
      <c r="V154" s="32"/>
      <c r="W154" s="32"/>
      <c r="X154" s="32"/>
      <c r="Y154" s="32"/>
      <c r="Z154" s="32"/>
      <c r="AA154" s="32"/>
      <c r="AB154" s="32"/>
      <c r="AC154" s="32"/>
      <c r="AD154" s="32"/>
      <c r="AE154" s="32"/>
      <c r="AR154" s="156" t="s">
        <v>179</v>
      </c>
      <c r="AT154" s="156" t="s">
        <v>174</v>
      </c>
      <c r="AU154" s="156" t="s">
        <v>86</v>
      </c>
      <c r="AY154" s="17" t="s">
        <v>172</v>
      </c>
      <c r="BE154" s="157">
        <f>IF(N154="základní",J154,0)</f>
        <v>0</v>
      </c>
      <c r="BF154" s="157">
        <f>IF(N154="snížená",J154,0)</f>
        <v>0</v>
      </c>
      <c r="BG154" s="157">
        <f>IF(N154="zákl. přenesená",J154,0)</f>
        <v>0</v>
      </c>
      <c r="BH154" s="157">
        <f>IF(N154="sníž. přenesená",J154,0)</f>
        <v>0</v>
      </c>
      <c r="BI154" s="157">
        <f>IF(N154="nulová",J154,0)</f>
        <v>0</v>
      </c>
      <c r="BJ154" s="17" t="s">
        <v>8</v>
      </c>
      <c r="BK154" s="157">
        <f>ROUND(I154*H154,0)</f>
        <v>0</v>
      </c>
      <c r="BL154" s="17" t="s">
        <v>179</v>
      </c>
      <c r="BM154" s="156" t="s">
        <v>603</v>
      </c>
    </row>
    <row r="155" spans="1:65" s="13" customFormat="1" ht="11.25" x14ac:dyDescent="0.2">
      <c r="B155" s="158"/>
      <c r="D155" s="159" t="s">
        <v>181</v>
      </c>
      <c r="E155" s="160" t="s">
        <v>1</v>
      </c>
      <c r="F155" s="161" t="s">
        <v>189</v>
      </c>
      <c r="H155" s="162">
        <v>10.5</v>
      </c>
      <c r="I155" s="163"/>
      <c r="L155" s="158"/>
      <c r="M155" s="164"/>
      <c r="N155" s="165"/>
      <c r="O155" s="165"/>
      <c r="P155" s="165"/>
      <c r="Q155" s="165"/>
      <c r="R155" s="165"/>
      <c r="S155" s="165"/>
      <c r="T155" s="166"/>
      <c r="AT155" s="160" t="s">
        <v>181</v>
      </c>
      <c r="AU155" s="160" t="s">
        <v>86</v>
      </c>
      <c r="AV155" s="13" t="s">
        <v>86</v>
      </c>
      <c r="AW155" s="13" t="s">
        <v>33</v>
      </c>
      <c r="AX155" s="13" t="s">
        <v>8</v>
      </c>
      <c r="AY155" s="160" t="s">
        <v>172</v>
      </c>
    </row>
    <row r="156" spans="1:65" s="2" customFormat="1" ht="24.2" customHeight="1" x14ac:dyDescent="0.2">
      <c r="A156" s="32"/>
      <c r="B156" s="144"/>
      <c r="C156" s="145" t="s">
        <v>227</v>
      </c>
      <c r="D156" s="145" t="s">
        <v>174</v>
      </c>
      <c r="E156" s="146" t="s">
        <v>194</v>
      </c>
      <c r="F156" s="147" t="s">
        <v>195</v>
      </c>
      <c r="G156" s="148" t="s">
        <v>187</v>
      </c>
      <c r="H156" s="149">
        <v>105</v>
      </c>
      <c r="I156" s="150"/>
      <c r="J156" s="151">
        <f>ROUND(I156*H156,0)</f>
        <v>0</v>
      </c>
      <c r="K156" s="147" t="s">
        <v>178</v>
      </c>
      <c r="L156" s="33"/>
      <c r="M156" s="152" t="s">
        <v>1</v>
      </c>
      <c r="N156" s="153" t="s">
        <v>42</v>
      </c>
      <c r="O156" s="58"/>
      <c r="P156" s="154">
        <f>O156*H156</f>
        <v>0</v>
      </c>
      <c r="Q156" s="154">
        <v>2.0240000000000001E-2</v>
      </c>
      <c r="R156" s="154">
        <f>Q156*H156</f>
        <v>2.1252</v>
      </c>
      <c r="S156" s="154">
        <v>0</v>
      </c>
      <c r="T156" s="155">
        <f>S156*H156</f>
        <v>0</v>
      </c>
      <c r="U156" s="32"/>
      <c r="V156" s="32"/>
      <c r="W156" s="32"/>
      <c r="X156" s="32"/>
      <c r="Y156" s="32"/>
      <c r="Z156" s="32"/>
      <c r="AA156" s="32"/>
      <c r="AB156" s="32"/>
      <c r="AC156" s="32"/>
      <c r="AD156" s="32"/>
      <c r="AE156" s="32"/>
      <c r="AR156" s="156" t="s">
        <v>179</v>
      </c>
      <c r="AT156" s="156" t="s">
        <v>174</v>
      </c>
      <c r="AU156" s="156" t="s">
        <v>86</v>
      </c>
      <c r="AY156" s="17" t="s">
        <v>172</v>
      </c>
      <c r="BE156" s="157">
        <f>IF(N156="základní",J156,0)</f>
        <v>0</v>
      </c>
      <c r="BF156" s="157">
        <f>IF(N156="snížená",J156,0)</f>
        <v>0</v>
      </c>
      <c r="BG156" s="157">
        <f>IF(N156="zákl. přenesená",J156,0)</f>
        <v>0</v>
      </c>
      <c r="BH156" s="157">
        <f>IF(N156="sníž. přenesená",J156,0)</f>
        <v>0</v>
      </c>
      <c r="BI156" s="157">
        <f>IF(N156="nulová",J156,0)</f>
        <v>0</v>
      </c>
      <c r="BJ156" s="17" t="s">
        <v>8</v>
      </c>
      <c r="BK156" s="157">
        <f>ROUND(I156*H156,0)</f>
        <v>0</v>
      </c>
      <c r="BL156" s="17" t="s">
        <v>179</v>
      </c>
      <c r="BM156" s="156" t="s">
        <v>604</v>
      </c>
    </row>
    <row r="157" spans="1:65" s="13" customFormat="1" ht="11.25" x14ac:dyDescent="0.2">
      <c r="B157" s="158"/>
      <c r="D157" s="159" t="s">
        <v>181</v>
      </c>
      <c r="E157" s="160" t="s">
        <v>1</v>
      </c>
      <c r="F157" s="161" t="s">
        <v>197</v>
      </c>
      <c r="H157" s="162">
        <v>105</v>
      </c>
      <c r="I157" s="163"/>
      <c r="L157" s="158"/>
      <c r="M157" s="164"/>
      <c r="N157" s="165"/>
      <c r="O157" s="165"/>
      <c r="P157" s="165"/>
      <c r="Q157" s="165"/>
      <c r="R157" s="165"/>
      <c r="S157" s="165"/>
      <c r="T157" s="166"/>
      <c r="AT157" s="160" t="s">
        <v>181</v>
      </c>
      <c r="AU157" s="160" t="s">
        <v>86</v>
      </c>
      <c r="AV157" s="13" t="s">
        <v>86</v>
      </c>
      <c r="AW157" s="13" t="s">
        <v>33</v>
      </c>
      <c r="AX157" s="13" t="s">
        <v>8</v>
      </c>
      <c r="AY157" s="160" t="s">
        <v>172</v>
      </c>
    </row>
    <row r="158" spans="1:65" s="2" customFormat="1" ht="37.9" customHeight="1" x14ac:dyDescent="0.2">
      <c r="A158" s="32"/>
      <c r="B158" s="144"/>
      <c r="C158" s="145" t="s">
        <v>231</v>
      </c>
      <c r="D158" s="145" t="s">
        <v>174</v>
      </c>
      <c r="E158" s="146" t="s">
        <v>199</v>
      </c>
      <c r="F158" s="147" t="s">
        <v>200</v>
      </c>
      <c r="G158" s="148" t="s">
        <v>187</v>
      </c>
      <c r="H158" s="149">
        <v>10.5</v>
      </c>
      <c r="I158" s="150"/>
      <c r="J158" s="151">
        <f>ROUND(I158*H158,0)</f>
        <v>0</v>
      </c>
      <c r="K158" s="147" t="s">
        <v>178</v>
      </c>
      <c r="L158" s="33"/>
      <c r="M158" s="152" t="s">
        <v>1</v>
      </c>
      <c r="N158" s="153" t="s">
        <v>42</v>
      </c>
      <c r="O158" s="58"/>
      <c r="P158" s="154">
        <f>O158*H158</f>
        <v>0</v>
      </c>
      <c r="Q158" s="154">
        <v>0</v>
      </c>
      <c r="R158" s="154">
        <f>Q158*H158</f>
        <v>0</v>
      </c>
      <c r="S158" s="154">
        <v>0</v>
      </c>
      <c r="T158" s="155">
        <f>S158*H158</f>
        <v>0</v>
      </c>
      <c r="U158" s="32"/>
      <c r="V158" s="32"/>
      <c r="W158" s="32"/>
      <c r="X158" s="32"/>
      <c r="Y158" s="32"/>
      <c r="Z158" s="32"/>
      <c r="AA158" s="32"/>
      <c r="AB158" s="32"/>
      <c r="AC158" s="32"/>
      <c r="AD158" s="32"/>
      <c r="AE158" s="32"/>
      <c r="AR158" s="156" t="s">
        <v>179</v>
      </c>
      <c r="AT158" s="156" t="s">
        <v>174</v>
      </c>
      <c r="AU158" s="156" t="s">
        <v>86</v>
      </c>
      <c r="AY158" s="17" t="s">
        <v>172</v>
      </c>
      <c r="BE158" s="157">
        <f>IF(N158="základní",J158,0)</f>
        <v>0</v>
      </c>
      <c r="BF158" s="157">
        <f>IF(N158="snížená",J158,0)</f>
        <v>0</v>
      </c>
      <c r="BG158" s="157">
        <f>IF(N158="zákl. přenesená",J158,0)</f>
        <v>0</v>
      </c>
      <c r="BH158" s="157">
        <f>IF(N158="sníž. přenesená",J158,0)</f>
        <v>0</v>
      </c>
      <c r="BI158" s="157">
        <f>IF(N158="nulová",J158,0)</f>
        <v>0</v>
      </c>
      <c r="BJ158" s="17" t="s">
        <v>8</v>
      </c>
      <c r="BK158" s="157">
        <f>ROUND(I158*H158,0)</f>
        <v>0</v>
      </c>
      <c r="BL158" s="17" t="s">
        <v>179</v>
      </c>
      <c r="BM158" s="156" t="s">
        <v>605</v>
      </c>
    </row>
    <row r="159" spans="1:65" s="13" customFormat="1" ht="11.25" x14ac:dyDescent="0.2">
      <c r="B159" s="158"/>
      <c r="D159" s="159" t="s">
        <v>181</v>
      </c>
      <c r="E159" s="160" t="s">
        <v>1</v>
      </c>
      <c r="F159" s="161" t="s">
        <v>189</v>
      </c>
      <c r="H159" s="162">
        <v>10.5</v>
      </c>
      <c r="I159" s="163"/>
      <c r="L159" s="158"/>
      <c r="M159" s="164"/>
      <c r="N159" s="165"/>
      <c r="O159" s="165"/>
      <c r="P159" s="165"/>
      <c r="Q159" s="165"/>
      <c r="R159" s="165"/>
      <c r="S159" s="165"/>
      <c r="T159" s="166"/>
      <c r="AT159" s="160" t="s">
        <v>181</v>
      </c>
      <c r="AU159" s="160" t="s">
        <v>86</v>
      </c>
      <c r="AV159" s="13" t="s">
        <v>86</v>
      </c>
      <c r="AW159" s="13" t="s">
        <v>33</v>
      </c>
      <c r="AX159" s="13" t="s">
        <v>8</v>
      </c>
      <c r="AY159" s="160" t="s">
        <v>172</v>
      </c>
    </row>
    <row r="160" spans="1:65" s="12" customFormat="1" ht="22.9" customHeight="1" x14ac:dyDescent="0.2">
      <c r="B160" s="131"/>
      <c r="D160" s="132" t="s">
        <v>76</v>
      </c>
      <c r="E160" s="142" t="s">
        <v>198</v>
      </c>
      <c r="F160" s="142" t="s">
        <v>202</v>
      </c>
      <c r="I160" s="134"/>
      <c r="J160" s="143">
        <f>BK160</f>
        <v>0</v>
      </c>
      <c r="L160" s="131"/>
      <c r="M160" s="136"/>
      <c r="N160" s="137"/>
      <c r="O160" s="137"/>
      <c r="P160" s="138">
        <f>SUM(P161:P166)</f>
        <v>0</v>
      </c>
      <c r="Q160" s="137"/>
      <c r="R160" s="138">
        <f>SUM(R161:R166)</f>
        <v>1.9083400000000004</v>
      </c>
      <c r="S160" s="137"/>
      <c r="T160" s="139">
        <f>SUM(T161:T166)</f>
        <v>0</v>
      </c>
      <c r="AR160" s="132" t="s">
        <v>8</v>
      </c>
      <c r="AT160" s="140" t="s">
        <v>76</v>
      </c>
      <c r="AU160" s="140" t="s">
        <v>8</v>
      </c>
      <c r="AY160" s="132" t="s">
        <v>172</v>
      </c>
      <c r="BK160" s="141">
        <f>SUM(BK161:BK166)</f>
        <v>0</v>
      </c>
    </row>
    <row r="161" spans="1:65" s="2" customFormat="1" ht="24.2" customHeight="1" x14ac:dyDescent="0.2">
      <c r="A161" s="32"/>
      <c r="B161" s="144"/>
      <c r="C161" s="145" t="s">
        <v>238</v>
      </c>
      <c r="D161" s="145" t="s">
        <v>174</v>
      </c>
      <c r="E161" s="146" t="s">
        <v>204</v>
      </c>
      <c r="F161" s="147" t="s">
        <v>205</v>
      </c>
      <c r="G161" s="148" t="s">
        <v>187</v>
      </c>
      <c r="H161" s="149">
        <v>8.82</v>
      </c>
      <c r="I161" s="150"/>
      <c r="J161" s="151">
        <f>ROUND(I161*H161,0)</f>
        <v>0</v>
      </c>
      <c r="K161" s="147" t="s">
        <v>178</v>
      </c>
      <c r="L161" s="33"/>
      <c r="M161" s="152" t="s">
        <v>1</v>
      </c>
      <c r="N161" s="153" t="s">
        <v>42</v>
      </c>
      <c r="O161" s="58"/>
      <c r="P161" s="154">
        <f>O161*H161</f>
        <v>0</v>
      </c>
      <c r="Q161" s="154">
        <v>0.10100000000000001</v>
      </c>
      <c r="R161" s="154">
        <f>Q161*H161</f>
        <v>0.89082000000000006</v>
      </c>
      <c r="S161" s="154">
        <v>0</v>
      </c>
      <c r="T161" s="155">
        <f>S161*H161</f>
        <v>0</v>
      </c>
      <c r="U161" s="32"/>
      <c r="V161" s="32"/>
      <c r="W161" s="32"/>
      <c r="X161" s="32"/>
      <c r="Y161" s="32"/>
      <c r="Z161" s="32"/>
      <c r="AA161" s="32"/>
      <c r="AB161" s="32"/>
      <c r="AC161" s="32"/>
      <c r="AD161" s="32"/>
      <c r="AE161" s="32"/>
      <c r="AR161" s="156" t="s">
        <v>179</v>
      </c>
      <c r="AT161" s="156" t="s">
        <v>174</v>
      </c>
      <c r="AU161" s="156" t="s">
        <v>86</v>
      </c>
      <c r="AY161" s="17" t="s">
        <v>172</v>
      </c>
      <c r="BE161" s="157">
        <f>IF(N161="základní",J161,0)</f>
        <v>0</v>
      </c>
      <c r="BF161" s="157">
        <f>IF(N161="snížená",J161,0)</f>
        <v>0</v>
      </c>
      <c r="BG161" s="157">
        <f>IF(N161="zákl. přenesená",J161,0)</f>
        <v>0</v>
      </c>
      <c r="BH161" s="157">
        <f>IF(N161="sníž. přenesená",J161,0)</f>
        <v>0</v>
      </c>
      <c r="BI161" s="157">
        <f>IF(N161="nulová",J161,0)</f>
        <v>0</v>
      </c>
      <c r="BJ161" s="17" t="s">
        <v>8</v>
      </c>
      <c r="BK161" s="157">
        <f>ROUND(I161*H161,0)</f>
        <v>0</v>
      </c>
      <c r="BL161" s="17" t="s">
        <v>179</v>
      </c>
      <c r="BM161" s="156" t="s">
        <v>606</v>
      </c>
    </row>
    <row r="162" spans="1:65" s="13" customFormat="1" ht="11.25" x14ac:dyDescent="0.2">
      <c r="B162" s="158"/>
      <c r="D162" s="159" t="s">
        <v>181</v>
      </c>
      <c r="E162" s="160" t="s">
        <v>1</v>
      </c>
      <c r="F162" s="161" t="s">
        <v>607</v>
      </c>
      <c r="H162" s="162">
        <v>5.52</v>
      </c>
      <c r="I162" s="163"/>
      <c r="L162" s="158"/>
      <c r="M162" s="164"/>
      <c r="N162" s="165"/>
      <c r="O162" s="165"/>
      <c r="P162" s="165"/>
      <c r="Q162" s="165"/>
      <c r="R162" s="165"/>
      <c r="S162" s="165"/>
      <c r="T162" s="166"/>
      <c r="AT162" s="160" t="s">
        <v>181</v>
      </c>
      <c r="AU162" s="160" t="s">
        <v>86</v>
      </c>
      <c r="AV162" s="13" t="s">
        <v>86</v>
      </c>
      <c r="AW162" s="13" t="s">
        <v>33</v>
      </c>
      <c r="AX162" s="13" t="s">
        <v>77</v>
      </c>
      <c r="AY162" s="160" t="s">
        <v>172</v>
      </c>
    </row>
    <row r="163" spans="1:65" s="13" customFormat="1" ht="11.25" x14ac:dyDescent="0.2">
      <c r="B163" s="158"/>
      <c r="D163" s="159" t="s">
        <v>181</v>
      </c>
      <c r="E163" s="160" t="s">
        <v>1</v>
      </c>
      <c r="F163" s="161" t="s">
        <v>208</v>
      </c>
      <c r="H163" s="162">
        <v>3.3</v>
      </c>
      <c r="I163" s="163"/>
      <c r="L163" s="158"/>
      <c r="M163" s="164"/>
      <c r="N163" s="165"/>
      <c r="O163" s="165"/>
      <c r="P163" s="165"/>
      <c r="Q163" s="165"/>
      <c r="R163" s="165"/>
      <c r="S163" s="165"/>
      <c r="T163" s="166"/>
      <c r="AT163" s="160" t="s">
        <v>181</v>
      </c>
      <c r="AU163" s="160" t="s">
        <v>86</v>
      </c>
      <c r="AV163" s="13" t="s">
        <v>86</v>
      </c>
      <c r="AW163" s="13" t="s">
        <v>33</v>
      </c>
      <c r="AX163" s="13" t="s">
        <v>77</v>
      </c>
      <c r="AY163" s="160" t="s">
        <v>172</v>
      </c>
    </row>
    <row r="164" spans="1:65" s="14" customFormat="1" ht="11.25" x14ac:dyDescent="0.2">
      <c r="B164" s="167"/>
      <c r="D164" s="159" t="s">
        <v>181</v>
      </c>
      <c r="E164" s="168" t="s">
        <v>127</v>
      </c>
      <c r="F164" s="169" t="s">
        <v>183</v>
      </c>
      <c r="H164" s="170">
        <v>8.82</v>
      </c>
      <c r="I164" s="171"/>
      <c r="L164" s="167"/>
      <c r="M164" s="172"/>
      <c r="N164" s="173"/>
      <c r="O164" s="173"/>
      <c r="P164" s="173"/>
      <c r="Q164" s="173"/>
      <c r="R164" s="173"/>
      <c r="S164" s="173"/>
      <c r="T164" s="174"/>
      <c r="AT164" s="168" t="s">
        <v>181</v>
      </c>
      <c r="AU164" s="168" t="s">
        <v>86</v>
      </c>
      <c r="AV164" s="14" t="s">
        <v>184</v>
      </c>
      <c r="AW164" s="14" t="s">
        <v>33</v>
      </c>
      <c r="AX164" s="14" t="s">
        <v>8</v>
      </c>
      <c r="AY164" s="168" t="s">
        <v>172</v>
      </c>
    </row>
    <row r="165" spans="1:65" s="2" customFormat="1" ht="14.45" customHeight="1" x14ac:dyDescent="0.2">
      <c r="A165" s="32"/>
      <c r="B165" s="144"/>
      <c r="C165" s="175" t="s">
        <v>242</v>
      </c>
      <c r="D165" s="175" t="s">
        <v>210</v>
      </c>
      <c r="E165" s="176" t="s">
        <v>211</v>
      </c>
      <c r="F165" s="177" t="s">
        <v>212</v>
      </c>
      <c r="G165" s="178" t="s">
        <v>187</v>
      </c>
      <c r="H165" s="179">
        <v>9.0850000000000009</v>
      </c>
      <c r="I165" s="180"/>
      <c r="J165" s="181">
        <f>ROUND(I165*H165,0)</f>
        <v>0</v>
      </c>
      <c r="K165" s="177" t="s">
        <v>1</v>
      </c>
      <c r="L165" s="182"/>
      <c r="M165" s="183" t="s">
        <v>1</v>
      </c>
      <c r="N165" s="184" t="s">
        <v>42</v>
      </c>
      <c r="O165" s="58"/>
      <c r="P165" s="154">
        <f>O165*H165</f>
        <v>0</v>
      </c>
      <c r="Q165" s="154">
        <v>0.112</v>
      </c>
      <c r="R165" s="154">
        <f>Q165*H165</f>
        <v>1.0175200000000002</v>
      </c>
      <c r="S165" s="154">
        <v>0</v>
      </c>
      <c r="T165" s="155">
        <f>S165*H165</f>
        <v>0</v>
      </c>
      <c r="U165" s="32"/>
      <c r="V165" s="32"/>
      <c r="W165" s="32"/>
      <c r="X165" s="32"/>
      <c r="Y165" s="32"/>
      <c r="Z165" s="32"/>
      <c r="AA165" s="32"/>
      <c r="AB165" s="32"/>
      <c r="AC165" s="32"/>
      <c r="AD165" s="32"/>
      <c r="AE165" s="32"/>
      <c r="AR165" s="156" t="s">
        <v>213</v>
      </c>
      <c r="AT165" s="156" t="s">
        <v>210</v>
      </c>
      <c r="AU165" s="156" t="s">
        <v>86</v>
      </c>
      <c r="AY165" s="17" t="s">
        <v>172</v>
      </c>
      <c r="BE165" s="157">
        <f>IF(N165="základní",J165,0)</f>
        <v>0</v>
      </c>
      <c r="BF165" s="157">
        <f>IF(N165="snížená",J165,0)</f>
        <v>0</v>
      </c>
      <c r="BG165" s="157">
        <f>IF(N165="zákl. přenesená",J165,0)</f>
        <v>0</v>
      </c>
      <c r="BH165" s="157">
        <f>IF(N165="sníž. přenesená",J165,0)</f>
        <v>0</v>
      </c>
      <c r="BI165" s="157">
        <f>IF(N165="nulová",J165,0)</f>
        <v>0</v>
      </c>
      <c r="BJ165" s="17" t="s">
        <v>8</v>
      </c>
      <c r="BK165" s="157">
        <f>ROUND(I165*H165,0)</f>
        <v>0</v>
      </c>
      <c r="BL165" s="17" t="s">
        <v>179</v>
      </c>
      <c r="BM165" s="156" t="s">
        <v>608</v>
      </c>
    </row>
    <row r="166" spans="1:65" s="13" customFormat="1" ht="11.25" x14ac:dyDescent="0.2">
      <c r="B166" s="158"/>
      <c r="D166" s="159" t="s">
        <v>181</v>
      </c>
      <c r="E166" s="160" t="s">
        <v>1</v>
      </c>
      <c r="F166" s="161" t="s">
        <v>215</v>
      </c>
      <c r="H166" s="162">
        <v>9.0850000000000009</v>
      </c>
      <c r="I166" s="163"/>
      <c r="L166" s="158"/>
      <c r="M166" s="164"/>
      <c r="N166" s="165"/>
      <c r="O166" s="165"/>
      <c r="P166" s="165"/>
      <c r="Q166" s="165"/>
      <c r="R166" s="165"/>
      <c r="S166" s="165"/>
      <c r="T166" s="166"/>
      <c r="AT166" s="160" t="s">
        <v>181</v>
      </c>
      <c r="AU166" s="160" t="s">
        <v>86</v>
      </c>
      <c r="AV166" s="13" t="s">
        <v>86</v>
      </c>
      <c r="AW166" s="13" t="s">
        <v>33</v>
      </c>
      <c r="AX166" s="13" t="s">
        <v>8</v>
      </c>
      <c r="AY166" s="160" t="s">
        <v>172</v>
      </c>
    </row>
    <row r="167" spans="1:65" s="12" customFormat="1" ht="22.9" customHeight="1" x14ac:dyDescent="0.2">
      <c r="B167" s="131"/>
      <c r="D167" s="132" t="s">
        <v>76</v>
      </c>
      <c r="E167" s="142" t="s">
        <v>203</v>
      </c>
      <c r="F167" s="142" t="s">
        <v>216</v>
      </c>
      <c r="I167" s="134"/>
      <c r="J167" s="143">
        <f>BK167</f>
        <v>0</v>
      </c>
      <c r="L167" s="131"/>
      <c r="M167" s="136"/>
      <c r="N167" s="137"/>
      <c r="O167" s="137"/>
      <c r="P167" s="138">
        <f>SUM(P168:P201)</f>
        <v>0</v>
      </c>
      <c r="Q167" s="137"/>
      <c r="R167" s="138">
        <f>SUM(R168:R201)</f>
        <v>1.8324859500000001</v>
      </c>
      <c r="S167" s="137"/>
      <c r="T167" s="139">
        <f>SUM(T168:T201)</f>
        <v>6.7769999999999997E-2</v>
      </c>
      <c r="AR167" s="132" t="s">
        <v>8</v>
      </c>
      <c r="AT167" s="140" t="s">
        <v>76</v>
      </c>
      <c r="AU167" s="140" t="s">
        <v>8</v>
      </c>
      <c r="AY167" s="132" t="s">
        <v>172</v>
      </c>
      <c r="BK167" s="141">
        <f>SUM(BK168:BK201)</f>
        <v>0</v>
      </c>
    </row>
    <row r="168" spans="1:65" s="2" customFormat="1" ht="14.45" customHeight="1" x14ac:dyDescent="0.2">
      <c r="A168" s="32"/>
      <c r="B168" s="144"/>
      <c r="C168" s="145" t="s">
        <v>246</v>
      </c>
      <c r="D168" s="145" t="s">
        <v>174</v>
      </c>
      <c r="E168" s="146" t="s">
        <v>217</v>
      </c>
      <c r="F168" s="147" t="s">
        <v>218</v>
      </c>
      <c r="G168" s="148" t="s">
        <v>187</v>
      </c>
      <c r="H168" s="149">
        <v>21.91</v>
      </c>
      <c r="I168" s="150"/>
      <c r="J168" s="151">
        <f>ROUND(I168*H168,0)</f>
        <v>0</v>
      </c>
      <c r="K168" s="147" t="s">
        <v>178</v>
      </c>
      <c r="L168" s="33"/>
      <c r="M168" s="152" t="s">
        <v>1</v>
      </c>
      <c r="N168" s="153" t="s">
        <v>42</v>
      </c>
      <c r="O168" s="58"/>
      <c r="P168" s="154">
        <f>O168*H168</f>
        <v>0</v>
      </c>
      <c r="Q168" s="154">
        <v>6.4999999999999997E-3</v>
      </c>
      <c r="R168" s="154">
        <f>Q168*H168</f>
        <v>0.14241499999999999</v>
      </c>
      <c r="S168" s="154">
        <v>0</v>
      </c>
      <c r="T168" s="155">
        <f>S168*H168</f>
        <v>0</v>
      </c>
      <c r="U168" s="32"/>
      <c r="V168" s="32"/>
      <c r="W168" s="32"/>
      <c r="X168" s="32"/>
      <c r="Y168" s="32"/>
      <c r="Z168" s="32"/>
      <c r="AA168" s="32"/>
      <c r="AB168" s="32"/>
      <c r="AC168" s="32"/>
      <c r="AD168" s="32"/>
      <c r="AE168" s="32"/>
      <c r="AR168" s="156" t="s">
        <v>179</v>
      </c>
      <c r="AT168" s="156" t="s">
        <v>174</v>
      </c>
      <c r="AU168" s="156" t="s">
        <v>86</v>
      </c>
      <c r="AY168" s="17" t="s">
        <v>172</v>
      </c>
      <c r="BE168" s="157">
        <f>IF(N168="základní",J168,0)</f>
        <v>0</v>
      </c>
      <c r="BF168" s="157">
        <f>IF(N168="snížená",J168,0)</f>
        <v>0</v>
      </c>
      <c r="BG168" s="157">
        <f>IF(N168="zákl. přenesená",J168,0)</f>
        <v>0</v>
      </c>
      <c r="BH168" s="157">
        <f>IF(N168="sníž. přenesená",J168,0)</f>
        <v>0</v>
      </c>
      <c r="BI168" s="157">
        <f>IF(N168="nulová",J168,0)</f>
        <v>0</v>
      </c>
      <c r="BJ168" s="17" t="s">
        <v>8</v>
      </c>
      <c r="BK168" s="157">
        <f>ROUND(I168*H168,0)</f>
        <v>0</v>
      </c>
      <c r="BL168" s="17" t="s">
        <v>179</v>
      </c>
      <c r="BM168" s="156" t="s">
        <v>609</v>
      </c>
    </row>
    <row r="169" spans="1:65" s="13" customFormat="1" ht="11.25" x14ac:dyDescent="0.2">
      <c r="B169" s="158"/>
      <c r="D169" s="159" t="s">
        <v>181</v>
      </c>
      <c r="E169" s="160" t="s">
        <v>1</v>
      </c>
      <c r="F169" s="161" t="s">
        <v>610</v>
      </c>
      <c r="H169" s="162">
        <v>24.64</v>
      </c>
      <c r="I169" s="163"/>
      <c r="L169" s="158"/>
      <c r="M169" s="164"/>
      <c r="N169" s="165"/>
      <c r="O169" s="165"/>
      <c r="P169" s="165"/>
      <c r="Q169" s="165"/>
      <c r="R169" s="165"/>
      <c r="S169" s="165"/>
      <c r="T169" s="166"/>
      <c r="AT169" s="160" t="s">
        <v>181</v>
      </c>
      <c r="AU169" s="160" t="s">
        <v>86</v>
      </c>
      <c r="AV169" s="13" t="s">
        <v>86</v>
      </c>
      <c r="AW169" s="13" t="s">
        <v>33</v>
      </c>
      <c r="AX169" s="13" t="s">
        <v>77</v>
      </c>
      <c r="AY169" s="160" t="s">
        <v>172</v>
      </c>
    </row>
    <row r="170" spans="1:65" s="13" customFormat="1" ht="11.25" x14ac:dyDescent="0.2">
      <c r="B170" s="158"/>
      <c r="D170" s="159" t="s">
        <v>181</v>
      </c>
      <c r="E170" s="160" t="s">
        <v>1</v>
      </c>
      <c r="F170" s="161" t="s">
        <v>221</v>
      </c>
      <c r="H170" s="162">
        <v>-2.73</v>
      </c>
      <c r="I170" s="163"/>
      <c r="L170" s="158"/>
      <c r="M170" s="164"/>
      <c r="N170" s="165"/>
      <c r="O170" s="165"/>
      <c r="P170" s="165"/>
      <c r="Q170" s="165"/>
      <c r="R170" s="165"/>
      <c r="S170" s="165"/>
      <c r="T170" s="166"/>
      <c r="AT170" s="160" t="s">
        <v>181</v>
      </c>
      <c r="AU170" s="160" t="s">
        <v>86</v>
      </c>
      <c r="AV170" s="13" t="s">
        <v>86</v>
      </c>
      <c r="AW170" s="13" t="s">
        <v>33</v>
      </c>
      <c r="AX170" s="13" t="s">
        <v>77</v>
      </c>
      <c r="AY170" s="160" t="s">
        <v>172</v>
      </c>
    </row>
    <row r="171" spans="1:65" s="14" customFormat="1" ht="11.25" x14ac:dyDescent="0.2">
      <c r="B171" s="167"/>
      <c r="D171" s="159" t="s">
        <v>181</v>
      </c>
      <c r="E171" s="168" t="s">
        <v>101</v>
      </c>
      <c r="F171" s="169" t="s">
        <v>222</v>
      </c>
      <c r="H171" s="170">
        <v>21.91</v>
      </c>
      <c r="I171" s="171"/>
      <c r="L171" s="167"/>
      <c r="M171" s="172"/>
      <c r="N171" s="173"/>
      <c r="O171" s="173"/>
      <c r="P171" s="173"/>
      <c r="Q171" s="173"/>
      <c r="R171" s="173"/>
      <c r="S171" s="173"/>
      <c r="T171" s="174"/>
      <c r="AT171" s="168" t="s">
        <v>181</v>
      </c>
      <c r="AU171" s="168" t="s">
        <v>86</v>
      </c>
      <c r="AV171" s="14" t="s">
        <v>184</v>
      </c>
      <c r="AW171" s="14" t="s">
        <v>33</v>
      </c>
      <c r="AX171" s="14" t="s">
        <v>8</v>
      </c>
      <c r="AY171" s="168" t="s">
        <v>172</v>
      </c>
    </row>
    <row r="172" spans="1:65" s="2" customFormat="1" ht="24.2" customHeight="1" x14ac:dyDescent="0.2">
      <c r="A172" s="32"/>
      <c r="B172" s="144"/>
      <c r="C172" s="145" t="s">
        <v>9</v>
      </c>
      <c r="D172" s="145" t="s">
        <v>174</v>
      </c>
      <c r="E172" s="146" t="s">
        <v>224</v>
      </c>
      <c r="F172" s="147" t="s">
        <v>225</v>
      </c>
      <c r="G172" s="148" t="s">
        <v>187</v>
      </c>
      <c r="H172" s="149">
        <v>21.91</v>
      </c>
      <c r="I172" s="150"/>
      <c r="J172" s="151">
        <f>ROUND(I172*H172,0)</f>
        <v>0</v>
      </c>
      <c r="K172" s="147" t="s">
        <v>178</v>
      </c>
      <c r="L172" s="33"/>
      <c r="M172" s="152" t="s">
        <v>1</v>
      </c>
      <c r="N172" s="153" t="s">
        <v>42</v>
      </c>
      <c r="O172" s="58"/>
      <c r="P172" s="154">
        <f>O172*H172</f>
        <v>0</v>
      </c>
      <c r="Q172" s="154">
        <v>1.7330000000000002E-2</v>
      </c>
      <c r="R172" s="154">
        <f>Q172*H172</f>
        <v>0.37970030000000005</v>
      </c>
      <c r="S172" s="154">
        <v>0</v>
      </c>
      <c r="T172" s="155">
        <f>S172*H172</f>
        <v>0</v>
      </c>
      <c r="U172" s="32"/>
      <c r="V172" s="32"/>
      <c r="W172" s="32"/>
      <c r="X172" s="32"/>
      <c r="Y172" s="32"/>
      <c r="Z172" s="32"/>
      <c r="AA172" s="32"/>
      <c r="AB172" s="32"/>
      <c r="AC172" s="32"/>
      <c r="AD172" s="32"/>
      <c r="AE172" s="32"/>
      <c r="AR172" s="156" t="s">
        <v>179</v>
      </c>
      <c r="AT172" s="156" t="s">
        <v>174</v>
      </c>
      <c r="AU172" s="156" t="s">
        <v>86</v>
      </c>
      <c r="AY172" s="17" t="s">
        <v>172</v>
      </c>
      <c r="BE172" s="157">
        <f>IF(N172="základní",J172,0)</f>
        <v>0</v>
      </c>
      <c r="BF172" s="157">
        <f>IF(N172="snížená",J172,0)</f>
        <v>0</v>
      </c>
      <c r="BG172" s="157">
        <f>IF(N172="zákl. přenesená",J172,0)</f>
        <v>0</v>
      </c>
      <c r="BH172" s="157">
        <f>IF(N172="sníž. přenesená",J172,0)</f>
        <v>0</v>
      </c>
      <c r="BI172" s="157">
        <f>IF(N172="nulová",J172,0)</f>
        <v>0</v>
      </c>
      <c r="BJ172" s="17" t="s">
        <v>8</v>
      </c>
      <c r="BK172" s="157">
        <f>ROUND(I172*H172,0)</f>
        <v>0</v>
      </c>
      <c r="BL172" s="17" t="s">
        <v>179</v>
      </c>
      <c r="BM172" s="156" t="s">
        <v>611</v>
      </c>
    </row>
    <row r="173" spans="1:65" s="13" customFormat="1" ht="11.25" x14ac:dyDescent="0.2">
      <c r="B173" s="158"/>
      <c r="D173" s="159" t="s">
        <v>181</v>
      </c>
      <c r="E173" s="160" t="s">
        <v>1</v>
      </c>
      <c r="F173" s="161" t="s">
        <v>101</v>
      </c>
      <c r="H173" s="162">
        <v>21.91</v>
      </c>
      <c r="I173" s="163"/>
      <c r="L173" s="158"/>
      <c r="M173" s="164"/>
      <c r="N173" s="165"/>
      <c r="O173" s="165"/>
      <c r="P173" s="165"/>
      <c r="Q173" s="165"/>
      <c r="R173" s="165"/>
      <c r="S173" s="165"/>
      <c r="T173" s="166"/>
      <c r="AT173" s="160" t="s">
        <v>181</v>
      </c>
      <c r="AU173" s="160" t="s">
        <v>86</v>
      </c>
      <c r="AV173" s="13" t="s">
        <v>86</v>
      </c>
      <c r="AW173" s="13" t="s">
        <v>33</v>
      </c>
      <c r="AX173" s="13" t="s">
        <v>8</v>
      </c>
      <c r="AY173" s="160" t="s">
        <v>172</v>
      </c>
    </row>
    <row r="174" spans="1:65" s="2" customFormat="1" ht="24.2" customHeight="1" x14ac:dyDescent="0.2">
      <c r="A174" s="32"/>
      <c r="B174" s="144"/>
      <c r="C174" s="145" t="s">
        <v>82</v>
      </c>
      <c r="D174" s="145" t="s">
        <v>174</v>
      </c>
      <c r="E174" s="146" t="s">
        <v>228</v>
      </c>
      <c r="F174" s="147" t="s">
        <v>229</v>
      </c>
      <c r="G174" s="148" t="s">
        <v>187</v>
      </c>
      <c r="H174" s="149">
        <v>21.91</v>
      </c>
      <c r="I174" s="150"/>
      <c r="J174" s="151">
        <f>ROUND(I174*H174,0)</f>
        <v>0</v>
      </c>
      <c r="K174" s="147" t="s">
        <v>178</v>
      </c>
      <c r="L174" s="33"/>
      <c r="M174" s="152" t="s">
        <v>1</v>
      </c>
      <c r="N174" s="153" t="s">
        <v>42</v>
      </c>
      <c r="O174" s="58"/>
      <c r="P174" s="154">
        <f>O174*H174</f>
        <v>0</v>
      </c>
      <c r="Q174" s="154">
        <v>7.3499999999999998E-3</v>
      </c>
      <c r="R174" s="154">
        <f>Q174*H174</f>
        <v>0.1610385</v>
      </c>
      <c r="S174" s="154">
        <v>0</v>
      </c>
      <c r="T174" s="155">
        <f>S174*H174</f>
        <v>0</v>
      </c>
      <c r="U174" s="32"/>
      <c r="V174" s="32"/>
      <c r="W174" s="32"/>
      <c r="X174" s="32"/>
      <c r="Y174" s="32"/>
      <c r="Z174" s="32"/>
      <c r="AA174" s="32"/>
      <c r="AB174" s="32"/>
      <c r="AC174" s="32"/>
      <c r="AD174" s="32"/>
      <c r="AE174" s="32"/>
      <c r="AR174" s="156" t="s">
        <v>179</v>
      </c>
      <c r="AT174" s="156" t="s">
        <v>174</v>
      </c>
      <c r="AU174" s="156" t="s">
        <v>86</v>
      </c>
      <c r="AY174" s="17" t="s">
        <v>172</v>
      </c>
      <c r="BE174" s="157">
        <f>IF(N174="základní",J174,0)</f>
        <v>0</v>
      </c>
      <c r="BF174" s="157">
        <f>IF(N174="snížená",J174,0)</f>
        <v>0</v>
      </c>
      <c r="BG174" s="157">
        <f>IF(N174="zákl. přenesená",J174,0)</f>
        <v>0</v>
      </c>
      <c r="BH174" s="157">
        <f>IF(N174="sníž. přenesená",J174,0)</f>
        <v>0</v>
      </c>
      <c r="BI174" s="157">
        <f>IF(N174="nulová",J174,0)</f>
        <v>0</v>
      </c>
      <c r="BJ174" s="17" t="s">
        <v>8</v>
      </c>
      <c r="BK174" s="157">
        <f>ROUND(I174*H174,0)</f>
        <v>0</v>
      </c>
      <c r="BL174" s="17" t="s">
        <v>179</v>
      </c>
      <c r="BM174" s="156" t="s">
        <v>612</v>
      </c>
    </row>
    <row r="175" spans="1:65" s="13" customFormat="1" ht="11.25" x14ac:dyDescent="0.2">
      <c r="B175" s="158"/>
      <c r="D175" s="159" t="s">
        <v>181</v>
      </c>
      <c r="E175" s="160" t="s">
        <v>1</v>
      </c>
      <c r="F175" s="161" t="s">
        <v>101</v>
      </c>
      <c r="H175" s="162">
        <v>21.91</v>
      </c>
      <c r="I175" s="163"/>
      <c r="L175" s="158"/>
      <c r="M175" s="164"/>
      <c r="N175" s="165"/>
      <c r="O175" s="165"/>
      <c r="P175" s="165"/>
      <c r="Q175" s="165"/>
      <c r="R175" s="165"/>
      <c r="S175" s="165"/>
      <c r="T175" s="166"/>
      <c r="AT175" s="160" t="s">
        <v>181</v>
      </c>
      <c r="AU175" s="160" t="s">
        <v>86</v>
      </c>
      <c r="AV175" s="13" t="s">
        <v>86</v>
      </c>
      <c r="AW175" s="13" t="s">
        <v>33</v>
      </c>
      <c r="AX175" s="13" t="s">
        <v>8</v>
      </c>
      <c r="AY175" s="160" t="s">
        <v>172</v>
      </c>
    </row>
    <row r="176" spans="1:65" s="2" customFormat="1" ht="24.2" customHeight="1" x14ac:dyDescent="0.2">
      <c r="A176" s="32"/>
      <c r="B176" s="144"/>
      <c r="C176" s="145" t="s">
        <v>87</v>
      </c>
      <c r="D176" s="145" t="s">
        <v>174</v>
      </c>
      <c r="E176" s="146" t="s">
        <v>232</v>
      </c>
      <c r="F176" s="147" t="s">
        <v>233</v>
      </c>
      <c r="G176" s="148" t="s">
        <v>187</v>
      </c>
      <c r="H176" s="149">
        <v>28.16</v>
      </c>
      <c r="I176" s="150"/>
      <c r="J176" s="151">
        <f>ROUND(I176*H176,0)</f>
        <v>0</v>
      </c>
      <c r="K176" s="147" t="s">
        <v>178</v>
      </c>
      <c r="L176" s="33"/>
      <c r="M176" s="152" t="s">
        <v>1</v>
      </c>
      <c r="N176" s="153" t="s">
        <v>42</v>
      </c>
      <c r="O176" s="58"/>
      <c r="P176" s="154">
        <f>O176*H176</f>
        <v>0</v>
      </c>
      <c r="Q176" s="154">
        <v>6.4999999999999997E-3</v>
      </c>
      <c r="R176" s="154">
        <f>Q176*H176</f>
        <v>0.18303999999999998</v>
      </c>
      <c r="S176" s="154">
        <v>0</v>
      </c>
      <c r="T176" s="155">
        <f>S176*H176</f>
        <v>0</v>
      </c>
      <c r="U176" s="32"/>
      <c r="V176" s="32"/>
      <c r="W176" s="32"/>
      <c r="X176" s="32"/>
      <c r="Y176" s="32"/>
      <c r="Z176" s="32"/>
      <c r="AA176" s="32"/>
      <c r="AB176" s="32"/>
      <c r="AC176" s="32"/>
      <c r="AD176" s="32"/>
      <c r="AE176" s="32"/>
      <c r="AR176" s="156" t="s">
        <v>179</v>
      </c>
      <c r="AT176" s="156" t="s">
        <v>174</v>
      </c>
      <c r="AU176" s="156" t="s">
        <v>86</v>
      </c>
      <c r="AY176" s="17" t="s">
        <v>172</v>
      </c>
      <c r="BE176" s="157">
        <f>IF(N176="základní",J176,0)</f>
        <v>0</v>
      </c>
      <c r="BF176" s="157">
        <f>IF(N176="snížená",J176,0)</f>
        <v>0</v>
      </c>
      <c r="BG176" s="157">
        <f>IF(N176="zákl. přenesená",J176,0)</f>
        <v>0</v>
      </c>
      <c r="BH176" s="157">
        <f>IF(N176="sníž. přenesená",J176,0)</f>
        <v>0</v>
      </c>
      <c r="BI176" s="157">
        <f>IF(N176="nulová",J176,0)</f>
        <v>0</v>
      </c>
      <c r="BJ176" s="17" t="s">
        <v>8</v>
      </c>
      <c r="BK176" s="157">
        <f>ROUND(I176*H176,0)</f>
        <v>0</v>
      </c>
      <c r="BL176" s="17" t="s">
        <v>179</v>
      </c>
      <c r="BM176" s="156" t="s">
        <v>613</v>
      </c>
    </row>
    <row r="177" spans="1:65" s="13" customFormat="1" ht="11.25" x14ac:dyDescent="0.2">
      <c r="B177" s="158"/>
      <c r="D177" s="159" t="s">
        <v>181</v>
      </c>
      <c r="E177" s="160" t="s">
        <v>1</v>
      </c>
      <c r="F177" s="161" t="s">
        <v>614</v>
      </c>
      <c r="H177" s="162">
        <v>30.5</v>
      </c>
      <c r="I177" s="163"/>
      <c r="L177" s="158"/>
      <c r="M177" s="164"/>
      <c r="N177" s="165"/>
      <c r="O177" s="165"/>
      <c r="P177" s="165"/>
      <c r="Q177" s="165"/>
      <c r="R177" s="165"/>
      <c r="S177" s="165"/>
      <c r="T177" s="166"/>
      <c r="AT177" s="160" t="s">
        <v>181</v>
      </c>
      <c r="AU177" s="160" t="s">
        <v>86</v>
      </c>
      <c r="AV177" s="13" t="s">
        <v>86</v>
      </c>
      <c r="AW177" s="13" t="s">
        <v>33</v>
      </c>
      <c r="AX177" s="13" t="s">
        <v>77</v>
      </c>
      <c r="AY177" s="160" t="s">
        <v>172</v>
      </c>
    </row>
    <row r="178" spans="1:65" s="13" customFormat="1" ht="11.25" x14ac:dyDescent="0.2">
      <c r="B178" s="158"/>
      <c r="D178" s="159" t="s">
        <v>181</v>
      </c>
      <c r="E178" s="160" t="s">
        <v>1</v>
      </c>
      <c r="F178" s="161" t="s">
        <v>236</v>
      </c>
      <c r="H178" s="162">
        <v>-2.34</v>
      </c>
      <c r="I178" s="163"/>
      <c r="L178" s="158"/>
      <c r="M178" s="164"/>
      <c r="N178" s="165"/>
      <c r="O178" s="165"/>
      <c r="P178" s="165"/>
      <c r="Q178" s="165"/>
      <c r="R178" s="165"/>
      <c r="S178" s="165"/>
      <c r="T178" s="166"/>
      <c r="AT178" s="160" t="s">
        <v>181</v>
      </c>
      <c r="AU178" s="160" t="s">
        <v>86</v>
      </c>
      <c r="AV178" s="13" t="s">
        <v>86</v>
      </c>
      <c r="AW178" s="13" t="s">
        <v>33</v>
      </c>
      <c r="AX178" s="13" t="s">
        <v>77</v>
      </c>
      <c r="AY178" s="160" t="s">
        <v>172</v>
      </c>
    </row>
    <row r="179" spans="1:65" s="14" customFormat="1" ht="11.25" x14ac:dyDescent="0.2">
      <c r="B179" s="167"/>
      <c r="D179" s="159" t="s">
        <v>181</v>
      </c>
      <c r="E179" s="168" t="s">
        <v>111</v>
      </c>
      <c r="F179" s="169" t="s">
        <v>237</v>
      </c>
      <c r="H179" s="170">
        <v>28.16</v>
      </c>
      <c r="I179" s="171"/>
      <c r="L179" s="167"/>
      <c r="M179" s="172"/>
      <c r="N179" s="173"/>
      <c r="O179" s="173"/>
      <c r="P179" s="173"/>
      <c r="Q179" s="173"/>
      <c r="R179" s="173"/>
      <c r="S179" s="173"/>
      <c r="T179" s="174"/>
      <c r="AT179" s="168" t="s">
        <v>181</v>
      </c>
      <c r="AU179" s="168" t="s">
        <v>86</v>
      </c>
      <c r="AV179" s="14" t="s">
        <v>184</v>
      </c>
      <c r="AW179" s="14" t="s">
        <v>33</v>
      </c>
      <c r="AX179" s="14" t="s">
        <v>8</v>
      </c>
      <c r="AY179" s="168" t="s">
        <v>172</v>
      </c>
    </row>
    <row r="180" spans="1:65" s="2" customFormat="1" ht="24.2" customHeight="1" x14ac:dyDescent="0.2">
      <c r="A180" s="32"/>
      <c r="B180" s="144"/>
      <c r="C180" s="145" t="s">
        <v>90</v>
      </c>
      <c r="D180" s="145" t="s">
        <v>174</v>
      </c>
      <c r="E180" s="146" t="s">
        <v>239</v>
      </c>
      <c r="F180" s="147" t="s">
        <v>240</v>
      </c>
      <c r="G180" s="148" t="s">
        <v>187</v>
      </c>
      <c r="H180" s="149">
        <v>28.16</v>
      </c>
      <c r="I180" s="150"/>
      <c r="J180" s="151">
        <f>ROUND(I180*H180,0)</f>
        <v>0</v>
      </c>
      <c r="K180" s="147" t="s">
        <v>178</v>
      </c>
      <c r="L180" s="33"/>
      <c r="M180" s="152" t="s">
        <v>1</v>
      </c>
      <c r="N180" s="153" t="s">
        <v>42</v>
      </c>
      <c r="O180" s="58"/>
      <c r="P180" s="154">
        <f>O180*H180</f>
        <v>0</v>
      </c>
      <c r="Q180" s="154">
        <v>2.5000000000000001E-2</v>
      </c>
      <c r="R180" s="154">
        <f>Q180*H180</f>
        <v>0.70400000000000007</v>
      </c>
      <c r="S180" s="154">
        <v>0</v>
      </c>
      <c r="T180" s="155">
        <f>S180*H180</f>
        <v>0</v>
      </c>
      <c r="U180" s="32"/>
      <c r="V180" s="32"/>
      <c r="W180" s="32"/>
      <c r="X180" s="32"/>
      <c r="Y180" s="32"/>
      <c r="Z180" s="32"/>
      <c r="AA180" s="32"/>
      <c r="AB180" s="32"/>
      <c r="AC180" s="32"/>
      <c r="AD180" s="32"/>
      <c r="AE180" s="32"/>
      <c r="AR180" s="156" t="s">
        <v>179</v>
      </c>
      <c r="AT180" s="156" t="s">
        <v>174</v>
      </c>
      <c r="AU180" s="156" t="s">
        <v>86</v>
      </c>
      <c r="AY180" s="17" t="s">
        <v>172</v>
      </c>
      <c r="BE180" s="157">
        <f>IF(N180="základní",J180,0)</f>
        <v>0</v>
      </c>
      <c r="BF180" s="157">
        <f>IF(N180="snížená",J180,0)</f>
        <v>0</v>
      </c>
      <c r="BG180" s="157">
        <f>IF(N180="zákl. přenesená",J180,0)</f>
        <v>0</v>
      </c>
      <c r="BH180" s="157">
        <f>IF(N180="sníž. přenesená",J180,0)</f>
        <v>0</v>
      </c>
      <c r="BI180" s="157">
        <f>IF(N180="nulová",J180,0)</f>
        <v>0</v>
      </c>
      <c r="BJ180" s="17" t="s">
        <v>8</v>
      </c>
      <c r="BK180" s="157">
        <f>ROUND(I180*H180,0)</f>
        <v>0</v>
      </c>
      <c r="BL180" s="17" t="s">
        <v>179</v>
      </c>
      <c r="BM180" s="156" t="s">
        <v>615</v>
      </c>
    </row>
    <row r="181" spans="1:65" s="13" customFormat="1" ht="11.25" x14ac:dyDescent="0.2">
      <c r="B181" s="158"/>
      <c r="D181" s="159" t="s">
        <v>181</v>
      </c>
      <c r="E181" s="160" t="s">
        <v>1</v>
      </c>
      <c r="F181" s="161" t="s">
        <v>111</v>
      </c>
      <c r="H181" s="162">
        <v>28.16</v>
      </c>
      <c r="I181" s="163"/>
      <c r="L181" s="158"/>
      <c r="M181" s="164"/>
      <c r="N181" s="165"/>
      <c r="O181" s="165"/>
      <c r="P181" s="165"/>
      <c r="Q181" s="165"/>
      <c r="R181" s="165"/>
      <c r="S181" s="165"/>
      <c r="T181" s="166"/>
      <c r="AT181" s="160" t="s">
        <v>181</v>
      </c>
      <c r="AU181" s="160" t="s">
        <v>86</v>
      </c>
      <c r="AV181" s="13" t="s">
        <v>86</v>
      </c>
      <c r="AW181" s="13" t="s">
        <v>33</v>
      </c>
      <c r="AX181" s="13" t="s">
        <v>8</v>
      </c>
      <c r="AY181" s="160" t="s">
        <v>172</v>
      </c>
    </row>
    <row r="182" spans="1:65" s="2" customFormat="1" ht="24.2" customHeight="1" x14ac:dyDescent="0.2">
      <c r="A182" s="32"/>
      <c r="B182" s="144"/>
      <c r="C182" s="145" t="s">
        <v>281</v>
      </c>
      <c r="D182" s="145" t="s">
        <v>174</v>
      </c>
      <c r="E182" s="146" t="s">
        <v>243</v>
      </c>
      <c r="F182" s="147" t="s">
        <v>244</v>
      </c>
      <c r="G182" s="148" t="s">
        <v>187</v>
      </c>
      <c r="H182" s="149">
        <v>28.16</v>
      </c>
      <c r="I182" s="150"/>
      <c r="J182" s="151">
        <f>ROUND(I182*H182,0)</f>
        <v>0</v>
      </c>
      <c r="K182" s="147" t="s">
        <v>178</v>
      </c>
      <c r="L182" s="33"/>
      <c r="M182" s="152" t="s">
        <v>1</v>
      </c>
      <c r="N182" s="153" t="s">
        <v>42</v>
      </c>
      <c r="O182" s="58"/>
      <c r="P182" s="154">
        <f>O182*H182</f>
        <v>0</v>
      </c>
      <c r="Q182" s="154">
        <v>7.0000000000000001E-3</v>
      </c>
      <c r="R182" s="154">
        <f>Q182*H182</f>
        <v>0.19712000000000002</v>
      </c>
      <c r="S182" s="154">
        <v>0</v>
      </c>
      <c r="T182" s="155">
        <f>S182*H182</f>
        <v>0</v>
      </c>
      <c r="U182" s="32"/>
      <c r="V182" s="32"/>
      <c r="W182" s="32"/>
      <c r="X182" s="32"/>
      <c r="Y182" s="32"/>
      <c r="Z182" s="32"/>
      <c r="AA182" s="32"/>
      <c r="AB182" s="32"/>
      <c r="AC182" s="32"/>
      <c r="AD182" s="32"/>
      <c r="AE182" s="32"/>
      <c r="AR182" s="156" t="s">
        <v>179</v>
      </c>
      <c r="AT182" s="156" t="s">
        <v>174</v>
      </c>
      <c r="AU182" s="156" t="s">
        <v>86</v>
      </c>
      <c r="AY182" s="17" t="s">
        <v>172</v>
      </c>
      <c r="BE182" s="157">
        <f>IF(N182="základní",J182,0)</f>
        <v>0</v>
      </c>
      <c r="BF182" s="157">
        <f>IF(N182="snížená",J182,0)</f>
        <v>0</v>
      </c>
      <c r="BG182" s="157">
        <f>IF(N182="zákl. přenesená",J182,0)</f>
        <v>0</v>
      </c>
      <c r="BH182" s="157">
        <f>IF(N182="sníž. přenesená",J182,0)</f>
        <v>0</v>
      </c>
      <c r="BI182" s="157">
        <f>IF(N182="nulová",J182,0)</f>
        <v>0</v>
      </c>
      <c r="BJ182" s="17" t="s">
        <v>8</v>
      </c>
      <c r="BK182" s="157">
        <f>ROUND(I182*H182,0)</f>
        <v>0</v>
      </c>
      <c r="BL182" s="17" t="s">
        <v>179</v>
      </c>
      <c r="BM182" s="156" t="s">
        <v>616</v>
      </c>
    </row>
    <row r="183" spans="1:65" s="13" customFormat="1" ht="11.25" x14ac:dyDescent="0.2">
      <c r="B183" s="158"/>
      <c r="D183" s="159" t="s">
        <v>181</v>
      </c>
      <c r="E183" s="160" t="s">
        <v>1</v>
      </c>
      <c r="F183" s="161" t="s">
        <v>111</v>
      </c>
      <c r="H183" s="162">
        <v>28.16</v>
      </c>
      <c r="I183" s="163"/>
      <c r="L183" s="158"/>
      <c r="M183" s="164"/>
      <c r="N183" s="165"/>
      <c r="O183" s="165"/>
      <c r="P183" s="165"/>
      <c r="Q183" s="165"/>
      <c r="R183" s="165"/>
      <c r="S183" s="165"/>
      <c r="T183" s="166"/>
      <c r="AT183" s="160" t="s">
        <v>181</v>
      </c>
      <c r="AU183" s="160" t="s">
        <v>86</v>
      </c>
      <c r="AV183" s="13" t="s">
        <v>86</v>
      </c>
      <c r="AW183" s="13" t="s">
        <v>33</v>
      </c>
      <c r="AX183" s="13" t="s">
        <v>8</v>
      </c>
      <c r="AY183" s="160" t="s">
        <v>172</v>
      </c>
    </row>
    <row r="184" spans="1:65" s="2" customFormat="1" ht="24.2" customHeight="1" x14ac:dyDescent="0.2">
      <c r="A184" s="32"/>
      <c r="B184" s="144"/>
      <c r="C184" s="145" t="s">
        <v>286</v>
      </c>
      <c r="D184" s="145" t="s">
        <v>174</v>
      </c>
      <c r="E184" s="146" t="s">
        <v>247</v>
      </c>
      <c r="F184" s="147" t="s">
        <v>248</v>
      </c>
      <c r="G184" s="148" t="s">
        <v>187</v>
      </c>
      <c r="H184" s="149">
        <v>11.295</v>
      </c>
      <c r="I184" s="150"/>
      <c r="J184" s="151">
        <f>ROUND(I184*H184,0)</f>
        <v>0</v>
      </c>
      <c r="K184" s="147" t="s">
        <v>1</v>
      </c>
      <c r="L184" s="33"/>
      <c r="M184" s="152" t="s">
        <v>1</v>
      </c>
      <c r="N184" s="153" t="s">
        <v>42</v>
      </c>
      <c r="O184" s="58"/>
      <c r="P184" s="154">
        <f>O184*H184</f>
        <v>0</v>
      </c>
      <c r="Q184" s="154">
        <v>0</v>
      </c>
      <c r="R184" s="154">
        <f>Q184*H184</f>
        <v>0</v>
      </c>
      <c r="S184" s="154">
        <v>0</v>
      </c>
      <c r="T184" s="155">
        <f>S184*H184</f>
        <v>0</v>
      </c>
      <c r="U184" s="32"/>
      <c r="V184" s="32"/>
      <c r="W184" s="32"/>
      <c r="X184" s="32"/>
      <c r="Y184" s="32"/>
      <c r="Z184" s="32"/>
      <c r="AA184" s="32"/>
      <c r="AB184" s="32"/>
      <c r="AC184" s="32"/>
      <c r="AD184" s="32"/>
      <c r="AE184" s="32"/>
      <c r="AR184" s="156" t="s">
        <v>179</v>
      </c>
      <c r="AT184" s="156" t="s">
        <v>174</v>
      </c>
      <c r="AU184" s="156" t="s">
        <v>86</v>
      </c>
      <c r="AY184" s="17" t="s">
        <v>172</v>
      </c>
      <c r="BE184" s="157">
        <f>IF(N184="základní",J184,0)</f>
        <v>0</v>
      </c>
      <c r="BF184" s="157">
        <f>IF(N184="snížená",J184,0)</f>
        <v>0</v>
      </c>
      <c r="BG184" s="157">
        <f>IF(N184="zákl. přenesená",J184,0)</f>
        <v>0</v>
      </c>
      <c r="BH184" s="157">
        <f>IF(N184="sníž. přenesená",J184,0)</f>
        <v>0</v>
      </c>
      <c r="BI184" s="157">
        <f>IF(N184="nulová",J184,0)</f>
        <v>0</v>
      </c>
      <c r="BJ184" s="17" t="s">
        <v>8</v>
      </c>
      <c r="BK184" s="157">
        <f>ROUND(I184*H184,0)</f>
        <v>0</v>
      </c>
      <c r="BL184" s="17" t="s">
        <v>179</v>
      </c>
      <c r="BM184" s="156" t="s">
        <v>617</v>
      </c>
    </row>
    <row r="185" spans="1:65" s="13" customFormat="1" ht="11.25" x14ac:dyDescent="0.2">
      <c r="B185" s="158"/>
      <c r="D185" s="159" t="s">
        <v>181</v>
      </c>
      <c r="E185" s="160" t="s">
        <v>1</v>
      </c>
      <c r="F185" s="161" t="s">
        <v>618</v>
      </c>
      <c r="H185" s="162">
        <v>6.6150000000000002</v>
      </c>
      <c r="I185" s="163"/>
      <c r="L185" s="158"/>
      <c r="M185" s="164"/>
      <c r="N185" s="165"/>
      <c r="O185" s="165"/>
      <c r="P185" s="165"/>
      <c r="Q185" s="165"/>
      <c r="R185" s="165"/>
      <c r="S185" s="165"/>
      <c r="T185" s="166"/>
      <c r="AT185" s="160" t="s">
        <v>181</v>
      </c>
      <c r="AU185" s="160" t="s">
        <v>86</v>
      </c>
      <c r="AV185" s="13" t="s">
        <v>86</v>
      </c>
      <c r="AW185" s="13" t="s">
        <v>33</v>
      </c>
      <c r="AX185" s="13" t="s">
        <v>77</v>
      </c>
      <c r="AY185" s="160" t="s">
        <v>172</v>
      </c>
    </row>
    <row r="186" spans="1:65" s="14" customFormat="1" ht="11.25" x14ac:dyDescent="0.2">
      <c r="B186" s="167"/>
      <c r="D186" s="159" t="s">
        <v>181</v>
      </c>
      <c r="E186" s="168" t="s">
        <v>106</v>
      </c>
      <c r="F186" s="169" t="s">
        <v>251</v>
      </c>
      <c r="H186" s="170">
        <v>6.6150000000000002</v>
      </c>
      <c r="I186" s="171"/>
      <c r="L186" s="167"/>
      <c r="M186" s="172"/>
      <c r="N186" s="173"/>
      <c r="O186" s="173"/>
      <c r="P186" s="173"/>
      <c r="Q186" s="173"/>
      <c r="R186" s="173"/>
      <c r="S186" s="173"/>
      <c r="T186" s="174"/>
      <c r="AT186" s="168" t="s">
        <v>181</v>
      </c>
      <c r="AU186" s="168" t="s">
        <v>86</v>
      </c>
      <c r="AV186" s="14" t="s">
        <v>184</v>
      </c>
      <c r="AW186" s="14" t="s">
        <v>33</v>
      </c>
      <c r="AX186" s="14" t="s">
        <v>77</v>
      </c>
      <c r="AY186" s="168" t="s">
        <v>172</v>
      </c>
    </row>
    <row r="187" spans="1:65" s="13" customFormat="1" ht="11.25" x14ac:dyDescent="0.2">
      <c r="B187" s="158"/>
      <c r="D187" s="159" t="s">
        <v>181</v>
      </c>
      <c r="E187" s="160" t="s">
        <v>1</v>
      </c>
      <c r="F187" s="161" t="s">
        <v>252</v>
      </c>
      <c r="H187" s="162">
        <v>0.9</v>
      </c>
      <c r="I187" s="163"/>
      <c r="L187" s="158"/>
      <c r="M187" s="164"/>
      <c r="N187" s="165"/>
      <c r="O187" s="165"/>
      <c r="P187" s="165"/>
      <c r="Q187" s="165"/>
      <c r="R187" s="165"/>
      <c r="S187" s="165"/>
      <c r="T187" s="166"/>
      <c r="AT187" s="160" t="s">
        <v>181</v>
      </c>
      <c r="AU187" s="160" t="s">
        <v>86</v>
      </c>
      <c r="AV187" s="13" t="s">
        <v>86</v>
      </c>
      <c r="AW187" s="13" t="s">
        <v>33</v>
      </c>
      <c r="AX187" s="13" t="s">
        <v>77</v>
      </c>
      <c r="AY187" s="160" t="s">
        <v>172</v>
      </c>
    </row>
    <row r="188" spans="1:65" s="13" customFormat="1" ht="11.25" x14ac:dyDescent="0.2">
      <c r="B188" s="158"/>
      <c r="D188" s="159" t="s">
        <v>181</v>
      </c>
      <c r="E188" s="160" t="s">
        <v>1</v>
      </c>
      <c r="F188" s="161" t="s">
        <v>253</v>
      </c>
      <c r="H188" s="162">
        <v>2.88</v>
      </c>
      <c r="I188" s="163"/>
      <c r="L188" s="158"/>
      <c r="M188" s="164"/>
      <c r="N188" s="165"/>
      <c r="O188" s="165"/>
      <c r="P188" s="165"/>
      <c r="Q188" s="165"/>
      <c r="R188" s="165"/>
      <c r="S188" s="165"/>
      <c r="T188" s="166"/>
      <c r="AT188" s="160" t="s">
        <v>181</v>
      </c>
      <c r="AU188" s="160" t="s">
        <v>86</v>
      </c>
      <c r="AV188" s="13" t="s">
        <v>86</v>
      </c>
      <c r="AW188" s="13" t="s">
        <v>33</v>
      </c>
      <c r="AX188" s="13" t="s">
        <v>77</v>
      </c>
      <c r="AY188" s="160" t="s">
        <v>172</v>
      </c>
    </row>
    <row r="189" spans="1:65" s="14" customFormat="1" ht="11.25" x14ac:dyDescent="0.2">
      <c r="B189" s="167"/>
      <c r="D189" s="159" t="s">
        <v>181</v>
      </c>
      <c r="E189" s="168" t="s">
        <v>133</v>
      </c>
      <c r="F189" s="169" t="s">
        <v>254</v>
      </c>
      <c r="H189" s="170">
        <v>3.78</v>
      </c>
      <c r="I189" s="171"/>
      <c r="L189" s="167"/>
      <c r="M189" s="172"/>
      <c r="N189" s="173"/>
      <c r="O189" s="173"/>
      <c r="P189" s="173"/>
      <c r="Q189" s="173"/>
      <c r="R189" s="173"/>
      <c r="S189" s="173"/>
      <c r="T189" s="174"/>
      <c r="AT189" s="168" t="s">
        <v>181</v>
      </c>
      <c r="AU189" s="168" t="s">
        <v>86</v>
      </c>
      <c r="AV189" s="14" t="s">
        <v>184</v>
      </c>
      <c r="AW189" s="14" t="s">
        <v>33</v>
      </c>
      <c r="AX189" s="14" t="s">
        <v>77</v>
      </c>
      <c r="AY189" s="168" t="s">
        <v>172</v>
      </c>
    </row>
    <row r="190" spans="1:65" s="13" customFormat="1" ht="11.25" x14ac:dyDescent="0.2">
      <c r="B190" s="158"/>
      <c r="D190" s="159" t="s">
        <v>181</v>
      </c>
      <c r="E190" s="160" t="s">
        <v>1</v>
      </c>
      <c r="F190" s="161" t="s">
        <v>619</v>
      </c>
      <c r="H190" s="162">
        <v>0.9</v>
      </c>
      <c r="I190" s="163"/>
      <c r="L190" s="158"/>
      <c r="M190" s="164"/>
      <c r="N190" s="165"/>
      <c r="O190" s="165"/>
      <c r="P190" s="165"/>
      <c r="Q190" s="165"/>
      <c r="R190" s="165"/>
      <c r="S190" s="165"/>
      <c r="T190" s="166"/>
      <c r="AT190" s="160" t="s">
        <v>181</v>
      </c>
      <c r="AU190" s="160" t="s">
        <v>86</v>
      </c>
      <c r="AV190" s="13" t="s">
        <v>86</v>
      </c>
      <c r="AW190" s="13" t="s">
        <v>33</v>
      </c>
      <c r="AX190" s="13" t="s">
        <v>77</v>
      </c>
      <c r="AY190" s="160" t="s">
        <v>172</v>
      </c>
    </row>
    <row r="191" spans="1:65" s="14" customFormat="1" ht="11.25" x14ac:dyDescent="0.2">
      <c r="B191" s="167"/>
      <c r="D191" s="159" t="s">
        <v>181</v>
      </c>
      <c r="E191" s="168" t="s">
        <v>135</v>
      </c>
      <c r="F191" s="169" t="s">
        <v>257</v>
      </c>
      <c r="H191" s="170">
        <v>0.9</v>
      </c>
      <c r="I191" s="171"/>
      <c r="L191" s="167"/>
      <c r="M191" s="172"/>
      <c r="N191" s="173"/>
      <c r="O191" s="173"/>
      <c r="P191" s="173"/>
      <c r="Q191" s="173"/>
      <c r="R191" s="173"/>
      <c r="S191" s="173"/>
      <c r="T191" s="174"/>
      <c r="AT191" s="168" t="s">
        <v>181</v>
      </c>
      <c r="AU191" s="168" t="s">
        <v>86</v>
      </c>
      <c r="AV191" s="14" t="s">
        <v>184</v>
      </c>
      <c r="AW191" s="14" t="s">
        <v>33</v>
      </c>
      <c r="AX191" s="14" t="s">
        <v>77</v>
      </c>
      <c r="AY191" s="168" t="s">
        <v>172</v>
      </c>
    </row>
    <row r="192" spans="1:65" s="15" customFormat="1" ht="11.25" x14ac:dyDescent="0.2">
      <c r="B192" s="185"/>
      <c r="D192" s="159" t="s">
        <v>181</v>
      </c>
      <c r="E192" s="186" t="s">
        <v>1</v>
      </c>
      <c r="F192" s="187" t="s">
        <v>258</v>
      </c>
      <c r="H192" s="188">
        <v>11.295</v>
      </c>
      <c r="I192" s="189"/>
      <c r="L192" s="185"/>
      <c r="M192" s="190"/>
      <c r="N192" s="191"/>
      <c r="O192" s="191"/>
      <c r="P192" s="191"/>
      <c r="Q192" s="191"/>
      <c r="R192" s="191"/>
      <c r="S192" s="191"/>
      <c r="T192" s="192"/>
      <c r="AT192" s="186" t="s">
        <v>181</v>
      </c>
      <c r="AU192" s="186" t="s">
        <v>86</v>
      </c>
      <c r="AV192" s="15" t="s">
        <v>179</v>
      </c>
      <c r="AW192" s="15" t="s">
        <v>33</v>
      </c>
      <c r="AX192" s="15" t="s">
        <v>8</v>
      </c>
      <c r="AY192" s="186" t="s">
        <v>172</v>
      </c>
    </row>
    <row r="193" spans="1:65" s="2" customFormat="1" ht="24.2" customHeight="1" x14ac:dyDescent="0.2">
      <c r="A193" s="32"/>
      <c r="B193" s="144"/>
      <c r="C193" s="145" t="s">
        <v>7</v>
      </c>
      <c r="D193" s="145" t="s">
        <v>174</v>
      </c>
      <c r="E193" s="146" t="s">
        <v>259</v>
      </c>
      <c r="F193" s="147" t="s">
        <v>260</v>
      </c>
      <c r="G193" s="148" t="s">
        <v>187</v>
      </c>
      <c r="H193" s="149">
        <v>11.295</v>
      </c>
      <c r="I193" s="150"/>
      <c r="J193" s="151">
        <f>ROUND(I193*H193,0)</f>
        <v>0</v>
      </c>
      <c r="K193" s="147" t="s">
        <v>178</v>
      </c>
      <c r="L193" s="33"/>
      <c r="M193" s="152" t="s">
        <v>1</v>
      </c>
      <c r="N193" s="153" t="s">
        <v>42</v>
      </c>
      <c r="O193" s="58"/>
      <c r="P193" s="154">
        <f>O193*H193</f>
        <v>0</v>
      </c>
      <c r="Q193" s="154">
        <v>5.77E-3</v>
      </c>
      <c r="R193" s="154">
        <f>Q193*H193</f>
        <v>6.5172149999999998E-2</v>
      </c>
      <c r="S193" s="154">
        <v>6.0000000000000001E-3</v>
      </c>
      <c r="T193" s="155">
        <f>S193*H193</f>
        <v>6.7769999999999997E-2</v>
      </c>
      <c r="U193" s="32"/>
      <c r="V193" s="32"/>
      <c r="W193" s="32"/>
      <c r="X193" s="32"/>
      <c r="Y193" s="32"/>
      <c r="Z193" s="32"/>
      <c r="AA193" s="32"/>
      <c r="AB193" s="32"/>
      <c r="AC193" s="32"/>
      <c r="AD193" s="32"/>
      <c r="AE193" s="32"/>
      <c r="AR193" s="156" t="s">
        <v>179</v>
      </c>
      <c r="AT193" s="156" t="s">
        <v>174</v>
      </c>
      <c r="AU193" s="156" t="s">
        <v>86</v>
      </c>
      <c r="AY193" s="17" t="s">
        <v>172</v>
      </c>
      <c r="BE193" s="157">
        <f>IF(N193="základní",J193,0)</f>
        <v>0</v>
      </c>
      <c r="BF193" s="157">
        <f>IF(N193="snížená",J193,0)</f>
        <v>0</v>
      </c>
      <c r="BG193" s="157">
        <f>IF(N193="zákl. přenesená",J193,0)</f>
        <v>0</v>
      </c>
      <c r="BH193" s="157">
        <f>IF(N193="sníž. přenesená",J193,0)</f>
        <v>0</v>
      </c>
      <c r="BI193" s="157">
        <f>IF(N193="nulová",J193,0)</f>
        <v>0</v>
      </c>
      <c r="BJ193" s="17" t="s">
        <v>8</v>
      </c>
      <c r="BK193" s="157">
        <f>ROUND(I193*H193,0)</f>
        <v>0</v>
      </c>
      <c r="BL193" s="17" t="s">
        <v>179</v>
      </c>
      <c r="BM193" s="156" t="s">
        <v>620</v>
      </c>
    </row>
    <row r="194" spans="1:65" s="13" customFormat="1" ht="11.25" x14ac:dyDescent="0.2">
      <c r="B194" s="158"/>
      <c r="D194" s="159" t="s">
        <v>181</v>
      </c>
      <c r="E194" s="160" t="s">
        <v>1</v>
      </c>
      <c r="F194" s="161" t="s">
        <v>621</v>
      </c>
      <c r="H194" s="162">
        <v>6.6150000000000002</v>
      </c>
      <c r="I194" s="163"/>
      <c r="L194" s="158"/>
      <c r="M194" s="164"/>
      <c r="N194" s="165"/>
      <c r="O194" s="165"/>
      <c r="P194" s="165"/>
      <c r="Q194" s="165"/>
      <c r="R194" s="165"/>
      <c r="S194" s="165"/>
      <c r="T194" s="166"/>
      <c r="AT194" s="160" t="s">
        <v>181</v>
      </c>
      <c r="AU194" s="160" t="s">
        <v>86</v>
      </c>
      <c r="AV194" s="13" t="s">
        <v>86</v>
      </c>
      <c r="AW194" s="13" t="s">
        <v>33</v>
      </c>
      <c r="AX194" s="13" t="s">
        <v>77</v>
      </c>
      <c r="AY194" s="160" t="s">
        <v>172</v>
      </c>
    </row>
    <row r="195" spans="1:65" s="14" customFormat="1" ht="11.25" x14ac:dyDescent="0.2">
      <c r="B195" s="167"/>
      <c r="D195" s="159" t="s">
        <v>181</v>
      </c>
      <c r="E195" s="168" t="s">
        <v>262</v>
      </c>
      <c r="F195" s="169" t="s">
        <v>263</v>
      </c>
      <c r="H195" s="170">
        <v>6.6150000000000002</v>
      </c>
      <c r="I195" s="171"/>
      <c r="L195" s="167"/>
      <c r="M195" s="172"/>
      <c r="N195" s="173"/>
      <c r="O195" s="173"/>
      <c r="P195" s="173"/>
      <c r="Q195" s="173"/>
      <c r="R195" s="173"/>
      <c r="S195" s="173"/>
      <c r="T195" s="174"/>
      <c r="AT195" s="168" t="s">
        <v>181</v>
      </c>
      <c r="AU195" s="168" t="s">
        <v>86</v>
      </c>
      <c r="AV195" s="14" t="s">
        <v>184</v>
      </c>
      <c r="AW195" s="14" t="s">
        <v>33</v>
      </c>
      <c r="AX195" s="14" t="s">
        <v>77</v>
      </c>
      <c r="AY195" s="168" t="s">
        <v>172</v>
      </c>
    </row>
    <row r="196" spans="1:65" s="13" customFormat="1" ht="11.25" x14ac:dyDescent="0.2">
      <c r="B196" s="158"/>
      <c r="D196" s="159" t="s">
        <v>181</v>
      </c>
      <c r="E196" s="160" t="s">
        <v>1</v>
      </c>
      <c r="F196" s="161" t="s">
        <v>252</v>
      </c>
      <c r="H196" s="162">
        <v>0.9</v>
      </c>
      <c r="I196" s="163"/>
      <c r="L196" s="158"/>
      <c r="M196" s="164"/>
      <c r="N196" s="165"/>
      <c r="O196" s="165"/>
      <c r="P196" s="165"/>
      <c r="Q196" s="165"/>
      <c r="R196" s="165"/>
      <c r="S196" s="165"/>
      <c r="T196" s="166"/>
      <c r="AT196" s="160" t="s">
        <v>181</v>
      </c>
      <c r="AU196" s="160" t="s">
        <v>86</v>
      </c>
      <c r="AV196" s="13" t="s">
        <v>86</v>
      </c>
      <c r="AW196" s="13" t="s">
        <v>33</v>
      </c>
      <c r="AX196" s="13" t="s">
        <v>77</v>
      </c>
      <c r="AY196" s="160" t="s">
        <v>172</v>
      </c>
    </row>
    <row r="197" spans="1:65" s="13" customFormat="1" ht="11.25" x14ac:dyDescent="0.2">
      <c r="B197" s="158"/>
      <c r="D197" s="159" t="s">
        <v>181</v>
      </c>
      <c r="E197" s="160" t="s">
        <v>1</v>
      </c>
      <c r="F197" s="161" t="s">
        <v>253</v>
      </c>
      <c r="H197" s="162">
        <v>2.88</v>
      </c>
      <c r="I197" s="163"/>
      <c r="L197" s="158"/>
      <c r="M197" s="164"/>
      <c r="N197" s="165"/>
      <c r="O197" s="165"/>
      <c r="P197" s="165"/>
      <c r="Q197" s="165"/>
      <c r="R197" s="165"/>
      <c r="S197" s="165"/>
      <c r="T197" s="166"/>
      <c r="AT197" s="160" t="s">
        <v>181</v>
      </c>
      <c r="AU197" s="160" t="s">
        <v>86</v>
      </c>
      <c r="AV197" s="13" t="s">
        <v>86</v>
      </c>
      <c r="AW197" s="13" t="s">
        <v>33</v>
      </c>
      <c r="AX197" s="13" t="s">
        <v>77</v>
      </c>
      <c r="AY197" s="160" t="s">
        <v>172</v>
      </c>
    </row>
    <row r="198" spans="1:65" s="14" customFormat="1" ht="11.25" x14ac:dyDescent="0.2">
      <c r="B198" s="167"/>
      <c r="D198" s="159" t="s">
        <v>181</v>
      </c>
      <c r="E198" s="168" t="s">
        <v>264</v>
      </c>
      <c r="F198" s="169" t="s">
        <v>265</v>
      </c>
      <c r="H198" s="170">
        <v>3.78</v>
      </c>
      <c r="I198" s="171"/>
      <c r="L198" s="167"/>
      <c r="M198" s="172"/>
      <c r="N198" s="173"/>
      <c r="O198" s="173"/>
      <c r="P198" s="173"/>
      <c r="Q198" s="173"/>
      <c r="R198" s="173"/>
      <c r="S198" s="173"/>
      <c r="T198" s="174"/>
      <c r="AT198" s="168" t="s">
        <v>181</v>
      </c>
      <c r="AU198" s="168" t="s">
        <v>86</v>
      </c>
      <c r="AV198" s="14" t="s">
        <v>184</v>
      </c>
      <c r="AW198" s="14" t="s">
        <v>33</v>
      </c>
      <c r="AX198" s="14" t="s">
        <v>77</v>
      </c>
      <c r="AY198" s="168" t="s">
        <v>172</v>
      </c>
    </row>
    <row r="199" spans="1:65" s="13" customFormat="1" ht="11.25" x14ac:dyDescent="0.2">
      <c r="B199" s="158"/>
      <c r="D199" s="159" t="s">
        <v>181</v>
      </c>
      <c r="E199" s="160" t="s">
        <v>1</v>
      </c>
      <c r="F199" s="161" t="s">
        <v>619</v>
      </c>
      <c r="H199" s="162">
        <v>0.9</v>
      </c>
      <c r="I199" s="163"/>
      <c r="L199" s="158"/>
      <c r="M199" s="164"/>
      <c r="N199" s="165"/>
      <c r="O199" s="165"/>
      <c r="P199" s="165"/>
      <c r="Q199" s="165"/>
      <c r="R199" s="165"/>
      <c r="S199" s="165"/>
      <c r="T199" s="166"/>
      <c r="AT199" s="160" t="s">
        <v>181</v>
      </c>
      <c r="AU199" s="160" t="s">
        <v>86</v>
      </c>
      <c r="AV199" s="13" t="s">
        <v>86</v>
      </c>
      <c r="AW199" s="13" t="s">
        <v>33</v>
      </c>
      <c r="AX199" s="13" t="s">
        <v>77</v>
      </c>
      <c r="AY199" s="160" t="s">
        <v>172</v>
      </c>
    </row>
    <row r="200" spans="1:65" s="14" customFormat="1" ht="11.25" x14ac:dyDescent="0.2">
      <c r="B200" s="167"/>
      <c r="D200" s="159" t="s">
        <v>181</v>
      </c>
      <c r="E200" s="168" t="s">
        <v>266</v>
      </c>
      <c r="F200" s="169" t="s">
        <v>267</v>
      </c>
      <c r="H200" s="170">
        <v>0.9</v>
      </c>
      <c r="I200" s="171"/>
      <c r="L200" s="167"/>
      <c r="M200" s="172"/>
      <c r="N200" s="173"/>
      <c r="O200" s="173"/>
      <c r="P200" s="173"/>
      <c r="Q200" s="173"/>
      <c r="R200" s="173"/>
      <c r="S200" s="173"/>
      <c r="T200" s="174"/>
      <c r="AT200" s="168" t="s">
        <v>181</v>
      </c>
      <c r="AU200" s="168" t="s">
        <v>86</v>
      </c>
      <c r="AV200" s="14" t="s">
        <v>184</v>
      </c>
      <c r="AW200" s="14" t="s">
        <v>33</v>
      </c>
      <c r="AX200" s="14" t="s">
        <v>77</v>
      </c>
      <c r="AY200" s="168" t="s">
        <v>172</v>
      </c>
    </row>
    <row r="201" spans="1:65" s="15" customFormat="1" ht="11.25" x14ac:dyDescent="0.2">
      <c r="B201" s="185"/>
      <c r="D201" s="159" t="s">
        <v>181</v>
      </c>
      <c r="E201" s="186" t="s">
        <v>1</v>
      </c>
      <c r="F201" s="187" t="s">
        <v>258</v>
      </c>
      <c r="H201" s="188">
        <v>11.295</v>
      </c>
      <c r="I201" s="189"/>
      <c r="L201" s="185"/>
      <c r="M201" s="190"/>
      <c r="N201" s="191"/>
      <c r="O201" s="191"/>
      <c r="P201" s="191"/>
      <c r="Q201" s="191"/>
      <c r="R201" s="191"/>
      <c r="S201" s="191"/>
      <c r="T201" s="192"/>
      <c r="AT201" s="186" t="s">
        <v>181</v>
      </c>
      <c r="AU201" s="186" t="s">
        <v>86</v>
      </c>
      <c r="AV201" s="15" t="s">
        <v>179</v>
      </c>
      <c r="AW201" s="15" t="s">
        <v>33</v>
      </c>
      <c r="AX201" s="15" t="s">
        <v>8</v>
      </c>
      <c r="AY201" s="186" t="s">
        <v>172</v>
      </c>
    </row>
    <row r="202" spans="1:65" s="12" customFormat="1" ht="22.9" customHeight="1" x14ac:dyDescent="0.2">
      <c r="B202" s="131"/>
      <c r="D202" s="132" t="s">
        <v>76</v>
      </c>
      <c r="E202" s="142" t="s">
        <v>223</v>
      </c>
      <c r="F202" s="142" t="s">
        <v>268</v>
      </c>
      <c r="I202" s="134"/>
      <c r="J202" s="143">
        <f>BK202</f>
        <v>0</v>
      </c>
      <c r="L202" s="131"/>
      <c r="M202" s="136"/>
      <c r="N202" s="137"/>
      <c r="O202" s="137"/>
      <c r="P202" s="138">
        <f>SUM(P203:P229)</f>
        <v>0</v>
      </c>
      <c r="Q202" s="137"/>
      <c r="R202" s="138">
        <f>SUM(R203:R229)</f>
        <v>1.1538856134999997</v>
      </c>
      <c r="S202" s="137"/>
      <c r="T202" s="139">
        <f>SUM(T203:T229)</f>
        <v>3.3702799999999997</v>
      </c>
      <c r="AR202" s="132" t="s">
        <v>8</v>
      </c>
      <c r="AT202" s="140" t="s">
        <v>76</v>
      </c>
      <c r="AU202" s="140" t="s">
        <v>8</v>
      </c>
      <c r="AY202" s="132" t="s">
        <v>172</v>
      </c>
      <c r="BK202" s="141">
        <f>SUM(BK203:BK229)</f>
        <v>0</v>
      </c>
    </row>
    <row r="203" spans="1:65" s="2" customFormat="1" ht="24.2" customHeight="1" x14ac:dyDescent="0.2">
      <c r="A203" s="32"/>
      <c r="B203" s="144"/>
      <c r="C203" s="145" t="s">
        <v>294</v>
      </c>
      <c r="D203" s="145" t="s">
        <v>174</v>
      </c>
      <c r="E203" s="146" t="s">
        <v>269</v>
      </c>
      <c r="F203" s="147" t="s">
        <v>270</v>
      </c>
      <c r="G203" s="148" t="s">
        <v>271</v>
      </c>
      <c r="H203" s="149">
        <v>6.15</v>
      </c>
      <c r="I203" s="150"/>
      <c r="J203" s="151">
        <f>ROUND(I203*H203,0)</f>
        <v>0</v>
      </c>
      <c r="K203" s="147" t="s">
        <v>178</v>
      </c>
      <c r="L203" s="33"/>
      <c r="M203" s="152" t="s">
        <v>1</v>
      </c>
      <c r="N203" s="153" t="s">
        <v>42</v>
      </c>
      <c r="O203" s="58"/>
      <c r="P203" s="154">
        <f>O203*H203</f>
        <v>0</v>
      </c>
      <c r="Q203" s="154">
        <v>0.12949959999999999</v>
      </c>
      <c r="R203" s="154">
        <f>Q203*H203</f>
        <v>0.79642254000000001</v>
      </c>
      <c r="S203" s="154">
        <v>0</v>
      </c>
      <c r="T203" s="155">
        <f>S203*H203</f>
        <v>0</v>
      </c>
      <c r="U203" s="32"/>
      <c r="V203" s="32"/>
      <c r="W203" s="32"/>
      <c r="X203" s="32"/>
      <c r="Y203" s="32"/>
      <c r="Z203" s="32"/>
      <c r="AA203" s="32"/>
      <c r="AB203" s="32"/>
      <c r="AC203" s="32"/>
      <c r="AD203" s="32"/>
      <c r="AE203" s="32"/>
      <c r="AR203" s="156" t="s">
        <v>179</v>
      </c>
      <c r="AT203" s="156" t="s">
        <v>174</v>
      </c>
      <c r="AU203" s="156" t="s">
        <v>86</v>
      </c>
      <c r="AY203" s="17" t="s">
        <v>172</v>
      </c>
      <c r="BE203" s="157">
        <f>IF(N203="základní",J203,0)</f>
        <v>0</v>
      </c>
      <c r="BF203" s="157">
        <f>IF(N203="snížená",J203,0)</f>
        <v>0</v>
      </c>
      <c r="BG203" s="157">
        <f>IF(N203="zákl. přenesená",J203,0)</f>
        <v>0</v>
      </c>
      <c r="BH203" s="157">
        <f>IF(N203="sníž. přenesená",J203,0)</f>
        <v>0</v>
      </c>
      <c r="BI203" s="157">
        <f>IF(N203="nulová",J203,0)</f>
        <v>0</v>
      </c>
      <c r="BJ203" s="17" t="s">
        <v>8</v>
      </c>
      <c r="BK203" s="157">
        <f>ROUND(I203*H203,0)</f>
        <v>0</v>
      </c>
      <c r="BL203" s="17" t="s">
        <v>179</v>
      </c>
      <c r="BM203" s="156" t="s">
        <v>622</v>
      </c>
    </row>
    <row r="204" spans="1:65" s="13" customFormat="1" ht="11.25" x14ac:dyDescent="0.2">
      <c r="B204" s="158"/>
      <c r="D204" s="159" t="s">
        <v>181</v>
      </c>
      <c r="E204" s="160" t="s">
        <v>1</v>
      </c>
      <c r="F204" s="161" t="s">
        <v>273</v>
      </c>
      <c r="H204" s="162">
        <v>6.15</v>
      </c>
      <c r="I204" s="163"/>
      <c r="L204" s="158"/>
      <c r="M204" s="164"/>
      <c r="N204" s="165"/>
      <c r="O204" s="165"/>
      <c r="P204" s="165"/>
      <c r="Q204" s="165"/>
      <c r="R204" s="165"/>
      <c r="S204" s="165"/>
      <c r="T204" s="166"/>
      <c r="AT204" s="160" t="s">
        <v>181</v>
      </c>
      <c r="AU204" s="160" t="s">
        <v>86</v>
      </c>
      <c r="AV204" s="13" t="s">
        <v>86</v>
      </c>
      <c r="AW204" s="13" t="s">
        <v>33</v>
      </c>
      <c r="AX204" s="13" t="s">
        <v>77</v>
      </c>
      <c r="AY204" s="160" t="s">
        <v>172</v>
      </c>
    </row>
    <row r="205" spans="1:65" s="14" customFormat="1" ht="11.25" x14ac:dyDescent="0.2">
      <c r="B205" s="167"/>
      <c r="D205" s="159" t="s">
        <v>181</v>
      </c>
      <c r="E205" s="168" t="s">
        <v>1</v>
      </c>
      <c r="F205" s="169" t="s">
        <v>183</v>
      </c>
      <c r="H205" s="170">
        <v>6.15</v>
      </c>
      <c r="I205" s="171"/>
      <c r="L205" s="167"/>
      <c r="M205" s="172"/>
      <c r="N205" s="173"/>
      <c r="O205" s="173"/>
      <c r="P205" s="173"/>
      <c r="Q205" s="173"/>
      <c r="R205" s="173"/>
      <c r="S205" s="173"/>
      <c r="T205" s="174"/>
      <c r="AT205" s="168" t="s">
        <v>181</v>
      </c>
      <c r="AU205" s="168" t="s">
        <v>86</v>
      </c>
      <c r="AV205" s="14" t="s">
        <v>184</v>
      </c>
      <c r="AW205" s="14" t="s">
        <v>33</v>
      </c>
      <c r="AX205" s="14" t="s">
        <v>8</v>
      </c>
      <c r="AY205" s="168" t="s">
        <v>172</v>
      </c>
    </row>
    <row r="206" spans="1:65" s="2" customFormat="1" ht="14.45" customHeight="1" x14ac:dyDescent="0.2">
      <c r="A206" s="32"/>
      <c r="B206" s="144"/>
      <c r="C206" s="175" t="s">
        <v>299</v>
      </c>
      <c r="D206" s="175" t="s">
        <v>210</v>
      </c>
      <c r="E206" s="176" t="s">
        <v>274</v>
      </c>
      <c r="F206" s="177" t="s">
        <v>275</v>
      </c>
      <c r="G206" s="178" t="s">
        <v>271</v>
      </c>
      <c r="H206" s="179">
        <v>6.15</v>
      </c>
      <c r="I206" s="180"/>
      <c r="J206" s="181">
        <f>ROUND(I206*H206,0)</f>
        <v>0</v>
      </c>
      <c r="K206" s="177" t="s">
        <v>1</v>
      </c>
      <c r="L206" s="182"/>
      <c r="M206" s="183" t="s">
        <v>1</v>
      </c>
      <c r="N206" s="184" t="s">
        <v>42</v>
      </c>
      <c r="O206" s="58"/>
      <c r="P206" s="154">
        <f>O206*H206</f>
        <v>0</v>
      </c>
      <c r="Q206" s="154">
        <v>5.5E-2</v>
      </c>
      <c r="R206" s="154">
        <f>Q206*H206</f>
        <v>0.33825</v>
      </c>
      <c r="S206" s="154">
        <v>0</v>
      </c>
      <c r="T206" s="155">
        <f>S206*H206</f>
        <v>0</v>
      </c>
      <c r="U206" s="32"/>
      <c r="V206" s="32"/>
      <c r="W206" s="32"/>
      <c r="X206" s="32"/>
      <c r="Y206" s="32"/>
      <c r="Z206" s="32"/>
      <c r="AA206" s="32"/>
      <c r="AB206" s="32"/>
      <c r="AC206" s="32"/>
      <c r="AD206" s="32"/>
      <c r="AE206" s="32"/>
      <c r="AR206" s="156" t="s">
        <v>213</v>
      </c>
      <c r="AT206" s="156" t="s">
        <v>210</v>
      </c>
      <c r="AU206" s="156" t="s">
        <v>86</v>
      </c>
      <c r="AY206" s="17" t="s">
        <v>172</v>
      </c>
      <c r="BE206" s="157">
        <f>IF(N206="základní",J206,0)</f>
        <v>0</v>
      </c>
      <c r="BF206" s="157">
        <f>IF(N206="snížená",J206,0)</f>
        <v>0</v>
      </c>
      <c r="BG206" s="157">
        <f>IF(N206="zákl. přenesená",J206,0)</f>
        <v>0</v>
      </c>
      <c r="BH206" s="157">
        <f>IF(N206="sníž. přenesená",J206,0)</f>
        <v>0</v>
      </c>
      <c r="BI206" s="157">
        <f>IF(N206="nulová",J206,0)</f>
        <v>0</v>
      </c>
      <c r="BJ206" s="17" t="s">
        <v>8</v>
      </c>
      <c r="BK206" s="157">
        <f>ROUND(I206*H206,0)</f>
        <v>0</v>
      </c>
      <c r="BL206" s="17" t="s">
        <v>179</v>
      </c>
      <c r="BM206" s="156" t="s">
        <v>623</v>
      </c>
    </row>
    <row r="207" spans="1:65" s="2" customFormat="1" ht="24.2" customHeight="1" x14ac:dyDescent="0.2">
      <c r="A207" s="32"/>
      <c r="B207" s="144"/>
      <c r="C207" s="145" t="s">
        <v>304</v>
      </c>
      <c r="D207" s="145" t="s">
        <v>174</v>
      </c>
      <c r="E207" s="146" t="s">
        <v>277</v>
      </c>
      <c r="F207" s="147" t="s">
        <v>278</v>
      </c>
      <c r="G207" s="148" t="s">
        <v>271</v>
      </c>
      <c r="H207" s="149">
        <v>15.4</v>
      </c>
      <c r="I207" s="150"/>
      <c r="J207" s="151">
        <f>ROUND(I207*H207,0)</f>
        <v>0</v>
      </c>
      <c r="K207" s="147" t="s">
        <v>1</v>
      </c>
      <c r="L207" s="33"/>
      <c r="M207" s="152" t="s">
        <v>1</v>
      </c>
      <c r="N207" s="153" t="s">
        <v>42</v>
      </c>
      <c r="O207" s="58"/>
      <c r="P207" s="154">
        <f>O207*H207</f>
        <v>0</v>
      </c>
      <c r="Q207" s="154">
        <v>3.0000000000000001E-5</v>
      </c>
      <c r="R207" s="154">
        <f>Q207*H207</f>
        <v>4.6200000000000001E-4</v>
      </c>
      <c r="S207" s="154">
        <v>0</v>
      </c>
      <c r="T207" s="155">
        <f>S207*H207</f>
        <v>0</v>
      </c>
      <c r="U207" s="32"/>
      <c r="V207" s="32"/>
      <c r="W207" s="32"/>
      <c r="X207" s="32"/>
      <c r="Y207" s="32"/>
      <c r="Z207" s="32"/>
      <c r="AA207" s="32"/>
      <c r="AB207" s="32"/>
      <c r="AC207" s="32"/>
      <c r="AD207" s="32"/>
      <c r="AE207" s="32"/>
      <c r="AR207" s="156" t="s">
        <v>179</v>
      </c>
      <c r="AT207" s="156" t="s">
        <v>174</v>
      </c>
      <c r="AU207" s="156" t="s">
        <v>86</v>
      </c>
      <c r="AY207" s="17" t="s">
        <v>172</v>
      </c>
      <c r="BE207" s="157">
        <f>IF(N207="základní",J207,0)</f>
        <v>0</v>
      </c>
      <c r="BF207" s="157">
        <f>IF(N207="snížená",J207,0)</f>
        <v>0</v>
      </c>
      <c r="BG207" s="157">
        <f>IF(N207="zákl. přenesená",J207,0)</f>
        <v>0</v>
      </c>
      <c r="BH207" s="157">
        <f>IF(N207="sníž. přenesená",J207,0)</f>
        <v>0</v>
      </c>
      <c r="BI207" s="157">
        <f>IF(N207="nulová",J207,0)</f>
        <v>0</v>
      </c>
      <c r="BJ207" s="17" t="s">
        <v>8</v>
      </c>
      <c r="BK207" s="157">
        <f>ROUND(I207*H207,0)</f>
        <v>0</v>
      </c>
      <c r="BL207" s="17" t="s">
        <v>179</v>
      </c>
      <c r="BM207" s="156" t="s">
        <v>624</v>
      </c>
    </row>
    <row r="208" spans="1:65" s="13" customFormat="1" ht="11.25" x14ac:dyDescent="0.2">
      <c r="B208" s="158"/>
      <c r="D208" s="159" t="s">
        <v>181</v>
      </c>
      <c r="E208" s="160" t="s">
        <v>1</v>
      </c>
      <c r="F208" s="161" t="s">
        <v>625</v>
      </c>
      <c r="H208" s="162">
        <v>15.4</v>
      </c>
      <c r="I208" s="163"/>
      <c r="L208" s="158"/>
      <c r="M208" s="164"/>
      <c r="N208" s="165"/>
      <c r="O208" s="165"/>
      <c r="P208" s="165"/>
      <c r="Q208" s="165"/>
      <c r="R208" s="165"/>
      <c r="S208" s="165"/>
      <c r="T208" s="166"/>
      <c r="AT208" s="160" t="s">
        <v>181</v>
      </c>
      <c r="AU208" s="160" t="s">
        <v>86</v>
      </c>
      <c r="AV208" s="13" t="s">
        <v>86</v>
      </c>
      <c r="AW208" s="13" t="s">
        <v>33</v>
      </c>
      <c r="AX208" s="13" t="s">
        <v>77</v>
      </c>
      <c r="AY208" s="160" t="s">
        <v>172</v>
      </c>
    </row>
    <row r="209" spans="1:65" s="14" customFormat="1" ht="11.25" x14ac:dyDescent="0.2">
      <c r="B209" s="167"/>
      <c r="D209" s="159" t="s">
        <v>181</v>
      </c>
      <c r="E209" s="168" t="s">
        <v>130</v>
      </c>
      <c r="F209" s="169" t="s">
        <v>183</v>
      </c>
      <c r="H209" s="170">
        <v>15.4</v>
      </c>
      <c r="I209" s="171"/>
      <c r="L209" s="167"/>
      <c r="M209" s="172"/>
      <c r="N209" s="173"/>
      <c r="O209" s="173"/>
      <c r="P209" s="173"/>
      <c r="Q209" s="173"/>
      <c r="R209" s="173"/>
      <c r="S209" s="173"/>
      <c r="T209" s="174"/>
      <c r="AT209" s="168" t="s">
        <v>181</v>
      </c>
      <c r="AU209" s="168" t="s">
        <v>86</v>
      </c>
      <c r="AV209" s="14" t="s">
        <v>184</v>
      </c>
      <c r="AW209" s="14" t="s">
        <v>33</v>
      </c>
      <c r="AX209" s="14" t="s">
        <v>8</v>
      </c>
      <c r="AY209" s="168" t="s">
        <v>172</v>
      </c>
    </row>
    <row r="210" spans="1:65" s="2" customFormat="1" ht="14.45" customHeight="1" x14ac:dyDescent="0.2">
      <c r="A210" s="32"/>
      <c r="B210" s="144"/>
      <c r="C210" s="175" t="s">
        <v>93</v>
      </c>
      <c r="D210" s="175" t="s">
        <v>210</v>
      </c>
      <c r="E210" s="176" t="s">
        <v>282</v>
      </c>
      <c r="F210" s="177" t="s">
        <v>283</v>
      </c>
      <c r="G210" s="178" t="s">
        <v>271</v>
      </c>
      <c r="H210" s="179">
        <v>16.170000000000002</v>
      </c>
      <c r="I210" s="180"/>
      <c r="J210" s="181">
        <f>ROUND(I210*H210,0)</f>
        <v>0</v>
      </c>
      <c r="K210" s="177" t="s">
        <v>1</v>
      </c>
      <c r="L210" s="182"/>
      <c r="M210" s="183" t="s">
        <v>1</v>
      </c>
      <c r="N210" s="184" t="s">
        <v>42</v>
      </c>
      <c r="O210" s="58"/>
      <c r="P210" s="154">
        <f>O210*H210</f>
        <v>0</v>
      </c>
      <c r="Q210" s="154">
        <v>8.1999999999999998E-4</v>
      </c>
      <c r="R210" s="154">
        <f>Q210*H210</f>
        <v>1.3259400000000001E-2</v>
      </c>
      <c r="S210" s="154">
        <v>0</v>
      </c>
      <c r="T210" s="155">
        <f>S210*H210</f>
        <v>0</v>
      </c>
      <c r="U210" s="32"/>
      <c r="V210" s="32"/>
      <c r="W210" s="32"/>
      <c r="X210" s="32"/>
      <c r="Y210" s="32"/>
      <c r="Z210" s="32"/>
      <c r="AA210" s="32"/>
      <c r="AB210" s="32"/>
      <c r="AC210" s="32"/>
      <c r="AD210" s="32"/>
      <c r="AE210" s="32"/>
      <c r="AR210" s="156" t="s">
        <v>213</v>
      </c>
      <c r="AT210" s="156" t="s">
        <v>210</v>
      </c>
      <c r="AU210" s="156" t="s">
        <v>86</v>
      </c>
      <c r="AY210" s="17" t="s">
        <v>172</v>
      </c>
      <c r="BE210" s="157">
        <f>IF(N210="základní",J210,0)</f>
        <v>0</v>
      </c>
      <c r="BF210" s="157">
        <f>IF(N210="snížená",J210,0)</f>
        <v>0</v>
      </c>
      <c r="BG210" s="157">
        <f>IF(N210="zákl. přenesená",J210,0)</f>
        <v>0</v>
      </c>
      <c r="BH210" s="157">
        <f>IF(N210="sníž. přenesená",J210,0)</f>
        <v>0</v>
      </c>
      <c r="BI210" s="157">
        <f>IF(N210="nulová",J210,0)</f>
        <v>0</v>
      </c>
      <c r="BJ210" s="17" t="s">
        <v>8</v>
      </c>
      <c r="BK210" s="157">
        <f>ROUND(I210*H210,0)</f>
        <v>0</v>
      </c>
      <c r="BL210" s="17" t="s">
        <v>179</v>
      </c>
      <c r="BM210" s="156" t="s">
        <v>626</v>
      </c>
    </row>
    <row r="211" spans="1:65" s="13" customFormat="1" ht="11.25" x14ac:dyDescent="0.2">
      <c r="B211" s="158"/>
      <c r="D211" s="159" t="s">
        <v>181</v>
      </c>
      <c r="E211" s="160" t="s">
        <v>1</v>
      </c>
      <c r="F211" s="161" t="s">
        <v>285</v>
      </c>
      <c r="H211" s="162">
        <v>16.170000000000002</v>
      </c>
      <c r="I211" s="163"/>
      <c r="L211" s="158"/>
      <c r="M211" s="164"/>
      <c r="N211" s="165"/>
      <c r="O211" s="165"/>
      <c r="P211" s="165"/>
      <c r="Q211" s="165"/>
      <c r="R211" s="165"/>
      <c r="S211" s="165"/>
      <c r="T211" s="166"/>
      <c r="AT211" s="160" t="s">
        <v>181</v>
      </c>
      <c r="AU211" s="160" t="s">
        <v>86</v>
      </c>
      <c r="AV211" s="13" t="s">
        <v>86</v>
      </c>
      <c r="AW211" s="13" t="s">
        <v>33</v>
      </c>
      <c r="AX211" s="13" t="s">
        <v>8</v>
      </c>
      <c r="AY211" s="160" t="s">
        <v>172</v>
      </c>
    </row>
    <row r="212" spans="1:65" s="2" customFormat="1" ht="24.2" customHeight="1" x14ac:dyDescent="0.2">
      <c r="A212" s="32"/>
      <c r="B212" s="144"/>
      <c r="C212" s="145" t="s">
        <v>96</v>
      </c>
      <c r="D212" s="145" t="s">
        <v>174</v>
      </c>
      <c r="E212" s="146" t="s">
        <v>287</v>
      </c>
      <c r="F212" s="147" t="s">
        <v>288</v>
      </c>
      <c r="G212" s="148" t="s">
        <v>187</v>
      </c>
      <c r="H212" s="149">
        <v>4.7699999999999996</v>
      </c>
      <c r="I212" s="150"/>
      <c r="J212" s="151">
        <f>ROUND(I212*H212,0)</f>
        <v>0</v>
      </c>
      <c r="K212" s="147" t="s">
        <v>178</v>
      </c>
      <c r="L212" s="33"/>
      <c r="M212" s="152" t="s">
        <v>1</v>
      </c>
      <c r="N212" s="153" t="s">
        <v>42</v>
      </c>
      <c r="O212" s="58"/>
      <c r="P212" s="154">
        <f>O212*H212</f>
        <v>0</v>
      </c>
      <c r="Q212" s="154">
        <v>1.2999999999999999E-4</v>
      </c>
      <c r="R212" s="154">
        <f>Q212*H212</f>
        <v>6.2009999999999984E-4</v>
      </c>
      <c r="S212" s="154">
        <v>0</v>
      </c>
      <c r="T212" s="155">
        <f>S212*H212</f>
        <v>0</v>
      </c>
      <c r="U212" s="32"/>
      <c r="V212" s="32"/>
      <c r="W212" s="32"/>
      <c r="X212" s="32"/>
      <c r="Y212" s="32"/>
      <c r="Z212" s="32"/>
      <c r="AA212" s="32"/>
      <c r="AB212" s="32"/>
      <c r="AC212" s="32"/>
      <c r="AD212" s="32"/>
      <c r="AE212" s="32"/>
      <c r="AR212" s="156" t="s">
        <v>179</v>
      </c>
      <c r="AT212" s="156" t="s">
        <v>174</v>
      </c>
      <c r="AU212" s="156" t="s">
        <v>86</v>
      </c>
      <c r="AY212" s="17" t="s">
        <v>172</v>
      </c>
      <c r="BE212" s="157">
        <f>IF(N212="základní",J212,0)</f>
        <v>0</v>
      </c>
      <c r="BF212" s="157">
        <f>IF(N212="snížená",J212,0)</f>
        <v>0</v>
      </c>
      <c r="BG212" s="157">
        <f>IF(N212="zákl. přenesená",J212,0)</f>
        <v>0</v>
      </c>
      <c r="BH212" s="157">
        <f>IF(N212="sníž. přenesená",J212,0)</f>
        <v>0</v>
      </c>
      <c r="BI212" s="157">
        <f>IF(N212="nulová",J212,0)</f>
        <v>0</v>
      </c>
      <c r="BJ212" s="17" t="s">
        <v>8</v>
      </c>
      <c r="BK212" s="157">
        <f>ROUND(I212*H212,0)</f>
        <v>0</v>
      </c>
      <c r="BL212" s="17" t="s">
        <v>179</v>
      </c>
      <c r="BM212" s="156" t="s">
        <v>627</v>
      </c>
    </row>
    <row r="213" spans="1:65" s="13" customFormat="1" ht="11.25" x14ac:dyDescent="0.2">
      <c r="B213" s="158"/>
      <c r="D213" s="159" t="s">
        <v>181</v>
      </c>
      <c r="E213" s="160" t="s">
        <v>1</v>
      </c>
      <c r="F213" s="161" t="s">
        <v>103</v>
      </c>
      <c r="H213" s="162">
        <v>4.7699999999999996</v>
      </c>
      <c r="I213" s="163"/>
      <c r="L213" s="158"/>
      <c r="M213" s="164"/>
      <c r="N213" s="165"/>
      <c r="O213" s="165"/>
      <c r="P213" s="165"/>
      <c r="Q213" s="165"/>
      <c r="R213" s="165"/>
      <c r="S213" s="165"/>
      <c r="T213" s="166"/>
      <c r="AT213" s="160" t="s">
        <v>181</v>
      </c>
      <c r="AU213" s="160" t="s">
        <v>86</v>
      </c>
      <c r="AV213" s="13" t="s">
        <v>86</v>
      </c>
      <c r="AW213" s="13" t="s">
        <v>33</v>
      </c>
      <c r="AX213" s="13" t="s">
        <v>8</v>
      </c>
      <c r="AY213" s="160" t="s">
        <v>172</v>
      </c>
    </row>
    <row r="214" spans="1:65" s="2" customFormat="1" ht="24.2" customHeight="1" x14ac:dyDescent="0.2">
      <c r="A214" s="32"/>
      <c r="B214" s="144"/>
      <c r="C214" s="145" t="s">
        <v>318</v>
      </c>
      <c r="D214" s="145" t="s">
        <v>174</v>
      </c>
      <c r="E214" s="146" t="s">
        <v>290</v>
      </c>
      <c r="F214" s="147" t="s">
        <v>291</v>
      </c>
      <c r="G214" s="148" t="s">
        <v>187</v>
      </c>
      <c r="H214" s="149">
        <v>21.45</v>
      </c>
      <c r="I214" s="150"/>
      <c r="J214" s="151">
        <f>ROUND(I214*H214,0)</f>
        <v>0</v>
      </c>
      <c r="K214" s="147" t="s">
        <v>178</v>
      </c>
      <c r="L214" s="33"/>
      <c r="M214" s="152" t="s">
        <v>1</v>
      </c>
      <c r="N214" s="153" t="s">
        <v>42</v>
      </c>
      <c r="O214" s="58"/>
      <c r="P214" s="154">
        <f>O214*H214</f>
        <v>0</v>
      </c>
      <c r="Q214" s="154">
        <v>2.1000000000000001E-4</v>
      </c>
      <c r="R214" s="154">
        <f>Q214*H214</f>
        <v>4.5044999999999998E-3</v>
      </c>
      <c r="S214" s="154">
        <v>0</v>
      </c>
      <c r="T214" s="155">
        <f>S214*H214</f>
        <v>0</v>
      </c>
      <c r="U214" s="32"/>
      <c r="V214" s="32"/>
      <c r="W214" s="32"/>
      <c r="X214" s="32"/>
      <c r="Y214" s="32"/>
      <c r="Z214" s="32"/>
      <c r="AA214" s="32"/>
      <c r="AB214" s="32"/>
      <c r="AC214" s="32"/>
      <c r="AD214" s="32"/>
      <c r="AE214" s="32"/>
      <c r="AR214" s="156" t="s">
        <v>179</v>
      </c>
      <c r="AT214" s="156" t="s">
        <v>174</v>
      </c>
      <c r="AU214" s="156" t="s">
        <v>86</v>
      </c>
      <c r="AY214" s="17" t="s">
        <v>172</v>
      </c>
      <c r="BE214" s="157">
        <f>IF(N214="základní",J214,0)</f>
        <v>0</v>
      </c>
      <c r="BF214" s="157">
        <f>IF(N214="snížená",J214,0)</f>
        <v>0</v>
      </c>
      <c r="BG214" s="157">
        <f>IF(N214="zákl. přenesená",J214,0)</f>
        <v>0</v>
      </c>
      <c r="BH214" s="157">
        <f>IF(N214="sníž. přenesená",J214,0)</f>
        <v>0</v>
      </c>
      <c r="BI214" s="157">
        <f>IF(N214="nulová",J214,0)</f>
        <v>0</v>
      </c>
      <c r="BJ214" s="17" t="s">
        <v>8</v>
      </c>
      <c r="BK214" s="157">
        <f>ROUND(I214*H214,0)</f>
        <v>0</v>
      </c>
      <c r="BL214" s="17" t="s">
        <v>179</v>
      </c>
      <c r="BM214" s="156" t="s">
        <v>628</v>
      </c>
    </row>
    <row r="215" spans="1:65" s="13" customFormat="1" ht="11.25" x14ac:dyDescent="0.2">
      <c r="B215" s="158"/>
      <c r="D215" s="159" t="s">
        <v>181</v>
      </c>
      <c r="E215" s="160" t="s">
        <v>1</v>
      </c>
      <c r="F215" s="161" t="s">
        <v>629</v>
      </c>
      <c r="H215" s="162">
        <v>21.45</v>
      </c>
      <c r="I215" s="163"/>
      <c r="L215" s="158"/>
      <c r="M215" s="164"/>
      <c r="N215" s="165"/>
      <c r="O215" s="165"/>
      <c r="P215" s="165"/>
      <c r="Q215" s="165"/>
      <c r="R215" s="165"/>
      <c r="S215" s="165"/>
      <c r="T215" s="166"/>
      <c r="AT215" s="160" t="s">
        <v>181</v>
      </c>
      <c r="AU215" s="160" t="s">
        <v>86</v>
      </c>
      <c r="AV215" s="13" t="s">
        <v>86</v>
      </c>
      <c r="AW215" s="13" t="s">
        <v>33</v>
      </c>
      <c r="AX215" s="13" t="s">
        <v>8</v>
      </c>
      <c r="AY215" s="160" t="s">
        <v>172</v>
      </c>
    </row>
    <row r="216" spans="1:65" s="2" customFormat="1" ht="24.2" customHeight="1" x14ac:dyDescent="0.2">
      <c r="A216" s="32"/>
      <c r="B216" s="144"/>
      <c r="C216" s="145" t="s">
        <v>322</v>
      </c>
      <c r="D216" s="145" t="s">
        <v>174</v>
      </c>
      <c r="E216" s="146" t="s">
        <v>295</v>
      </c>
      <c r="F216" s="147" t="s">
        <v>296</v>
      </c>
      <c r="G216" s="148" t="s">
        <v>187</v>
      </c>
      <c r="H216" s="149">
        <v>9.2929999999999993</v>
      </c>
      <c r="I216" s="150"/>
      <c r="J216" s="151">
        <f>ROUND(I216*H216,0)</f>
        <v>0</v>
      </c>
      <c r="K216" s="147" t="s">
        <v>178</v>
      </c>
      <c r="L216" s="33"/>
      <c r="M216" s="152" t="s">
        <v>1</v>
      </c>
      <c r="N216" s="153" t="s">
        <v>42</v>
      </c>
      <c r="O216" s="58"/>
      <c r="P216" s="154">
        <f>O216*H216</f>
        <v>0</v>
      </c>
      <c r="Q216" s="154">
        <v>3.9499999999999998E-5</v>
      </c>
      <c r="R216" s="154">
        <f>Q216*H216</f>
        <v>3.6707349999999994E-4</v>
      </c>
      <c r="S216" s="154">
        <v>0</v>
      </c>
      <c r="T216" s="155">
        <f>S216*H216</f>
        <v>0</v>
      </c>
      <c r="U216" s="32"/>
      <c r="V216" s="32"/>
      <c r="W216" s="32"/>
      <c r="X216" s="32"/>
      <c r="Y216" s="32"/>
      <c r="Z216" s="32"/>
      <c r="AA216" s="32"/>
      <c r="AB216" s="32"/>
      <c r="AC216" s="32"/>
      <c r="AD216" s="32"/>
      <c r="AE216" s="32"/>
      <c r="AR216" s="156" t="s">
        <v>179</v>
      </c>
      <c r="AT216" s="156" t="s">
        <v>174</v>
      </c>
      <c r="AU216" s="156" t="s">
        <v>86</v>
      </c>
      <c r="AY216" s="17" t="s">
        <v>172</v>
      </c>
      <c r="BE216" s="157">
        <f>IF(N216="základní",J216,0)</f>
        <v>0</v>
      </c>
      <c r="BF216" s="157">
        <f>IF(N216="snížená",J216,0)</f>
        <v>0</v>
      </c>
      <c r="BG216" s="157">
        <f>IF(N216="zákl. přenesená",J216,0)</f>
        <v>0</v>
      </c>
      <c r="BH216" s="157">
        <f>IF(N216="sníž. přenesená",J216,0)</f>
        <v>0</v>
      </c>
      <c r="BI216" s="157">
        <f>IF(N216="nulová",J216,0)</f>
        <v>0</v>
      </c>
      <c r="BJ216" s="17" t="s">
        <v>8</v>
      </c>
      <c r="BK216" s="157">
        <f>ROUND(I216*H216,0)</f>
        <v>0</v>
      </c>
      <c r="BL216" s="17" t="s">
        <v>179</v>
      </c>
      <c r="BM216" s="156" t="s">
        <v>630</v>
      </c>
    </row>
    <row r="217" spans="1:65" s="13" customFormat="1" ht="11.25" x14ac:dyDescent="0.2">
      <c r="B217" s="158"/>
      <c r="D217" s="159" t="s">
        <v>181</v>
      </c>
      <c r="E217" s="160" t="s">
        <v>1</v>
      </c>
      <c r="F217" s="161" t="s">
        <v>631</v>
      </c>
      <c r="H217" s="162">
        <v>9.2929999999999993</v>
      </c>
      <c r="I217" s="163"/>
      <c r="L217" s="158"/>
      <c r="M217" s="164"/>
      <c r="N217" s="165"/>
      <c r="O217" s="165"/>
      <c r="P217" s="165"/>
      <c r="Q217" s="165"/>
      <c r="R217" s="165"/>
      <c r="S217" s="165"/>
      <c r="T217" s="166"/>
      <c r="AT217" s="160" t="s">
        <v>181</v>
      </c>
      <c r="AU217" s="160" t="s">
        <v>86</v>
      </c>
      <c r="AV217" s="13" t="s">
        <v>86</v>
      </c>
      <c r="AW217" s="13" t="s">
        <v>33</v>
      </c>
      <c r="AX217" s="13" t="s">
        <v>8</v>
      </c>
      <c r="AY217" s="160" t="s">
        <v>172</v>
      </c>
    </row>
    <row r="218" spans="1:65" s="2" customFormat="1" ht="24.2" customHeight="1" x14ac:dyDescent="0.2">
      <c r="A218" s="32"/>
      <c r="B218" s="144"/>
      <c r="C218" s="145" t="s">
        <v>327</v>
      </c>
      <c r="D218" s="145" t="s">
        <v>174</v>
      </c>
      <c r="E218" s="146" t="s">
        <v>300</v>
      </c>
      <c r="F218" s="147" t="s">
        <v>301</v>
      </c>
      <c r="G218" s="148" t="s">
        <v>187</v>
      </c>
      <c r="H218" s="149">
        <v>21.91</v>
      </c>
      <c r="I218" s="150"/>
      <c r="J218" s="151">
        <f>ROUND(I218*H218,0)</f>
        <v>0</v>
      </c>
      <c r="K218" s="147" t="s">
        <v>178</v>
      </c>
      <c r="L218" s="33"/>
      <c r="M218" s="152" t="s">
        <v>1</v>
      </c>
      <c r="N218" s="153" t="s">
        <v>42</v>
      </c>
      <c r="O218" s="58"/>
      <c r="P218" s="154">
        <f>O218*H218</f>
        <v>0</v>
      </c>
      <c r="Q218" s="154">
        <v>0</v>
      </c>
      <c r="R218" s="154">
        <f>Q218*H218</f>
        <v>0</v>
      </c>
      <c r="S218" s="154">
        <v>4.5999999999999999E-2</v>
      </c>
      <c r="T218" s="155">
        <f>S218*H218</f>
        <v>1.00786</v>
      </c>
      <c r="U218" s="32"/>
      <c r="V218" s="32"/>
      <c r="W218" s="32"/>
      <c r="X218" s="32"/>
      <c r="Y218" s="32"/>
      <c r="Z218" s="32"/>
      <c r="AA218" s="32"/>
      <c r="AB218" s="32"/>
      <c r="AC218" s="32"/>
      <c r="AD218" s="32"/>
      <c r="AE218" s="32"/>
      <c r="AR218" s="156" t="s">
        <v>179</v>
      </c>
      <c r="AT218" s="156" t="s">
        <v>174</v>
      </c>
      <c r="AU218" s="156" t="s">
        <v>86</v>
      </c>
      <c r="AY218" s="17" t="s">
        <v>172</v>
      </c>
      <c r="BE218" s="157">
        <f>IF(N218="základní",J218,0)</f>
        <v>0</v>
      </c>
      <c r="BF218" s="157">
        <f>IF(N218="snížená",J218,0)</f>
        <v>0</v>
      </c>
      <c r="BG218" s="157">
        <f>IF(N218="zákl. přenesená",J218,0)</f>
        <v>0</v>
      </c>
      <c r="BH218" s="157">
        <f>IF(N218="sníž. přenesená",J218,0)</f>
        <v>0</v>
      </c>
      <c r="BI218" s="157">
        <f>IF(N218="nulová",J218,0)</f>
        <v>0</v>
      </c>
      <c r="BJ218" s="17" t="s">
        <v>8</v>
      </c>
      <c r="BK218" s="157">
        <f>ROUND(I218*H218,0)</f>
        <v>0</v>
      </c>
      <c r="BL218" s="17" t="s">
        <v>179</v>
      </c>
      <c r="BM218" s="156" t="s">
        <v>632</v>
      </c>
    </row>
    <row r="219" spans="1:65" s="13" customFormat="1" ht="11.25" x14ac:dyDescent="0.2">
      <c r="B219" s="158"/>
      <c r="D219" s="159" t="s">
        <v>181</v>
      </c>
      <c r="E219" s="160" t="s">
        <v>1</v>
      </c>
      <c r="F219" s="161" t="s">
        <v>610</v>
      </c>
      <c r="H219" s="162">
        <v>24.64</v>
      </c>
      <c r="I219" s="163"/>
      <c r="L219" s="158"/>
      <c r="M219" s="164"/>
      <c r="N219" s="165"/>
      <c r="O219" s="165"/>
      <c r="P219" s="165"/>
      <c r="Q219" s="165"/>
      <c r="R219" s="165"/>
      <c r="S219" s="165"/>
      <c r="T219" s="166"/>
      <c r="AT219" s="160" t="s">
        <v>181</v>
      </c>
      <c r="AU219" s="160" t="s">
        <v>86</v>
      </c>
      <c r="AV219" s="13" t="s">
        <v>86</v>
      </c>
      <c r="AW219" s="13" t="s">
        <v>33</v>
      </c>
      <c r="AX219" s="13" t="s">
        <v>77</v>
      </c>
      <c r="AY219" s="160" t="s">
        <v>172</v>
      </c>
    </row>
    <row r="220" spans="1:65" s="13" customFormat="1" ht="11.25" x14ac:dyDescent="0.2">
      <c r="B220" s="158"/>
      <c r="D220" s="159" t="s">
        <v>181</v>
      </c>
      <c r="E220" s="160" t="s">
        <v>1</v>
      </c>
      <c r="F220" s="161" t="s">
        <v>221</v>
      </c>
      <c r="H220" s="162">
        <v>-2.73</v>
      </c>
      <c r="I220" s="163"/>
      <c r="L220" s="158"/>
      <c r="M220" s="164"/>
      <c r="N220" s="165"/>
      <c r="O220" s="165"/>
      <c r="P220" s="165"/>
      <c r="Q220" s="165"/>
      <c r="R220" s="165"/>
      <c r="S220" s="165"/>
      <c r="T220" s="166"/>
      <c r="AT220" s="160" t="s">
        <v>181</v>
      </c>
      <c r="AU220" s="160" t="s">
        <v>86</v>
      </c>
      <c r="AV220" s="13" t="s">
        <v>86</v>
      </c>
      <c r="AW220" s="13" t="s">
        <v>33</v>
      </c>
      <c r="AX220" s="13" t="s">
        <v>77</v>
      </c>
      <c r="AY220" s="160" t="s">
        <v>172</v>
      </c>
    </row>
    <row r="221" spans="1:65" s="14" customFormat="1" ht="11.25" x14ac:dyDescent="0.2">
      <c r="B221" s="167"/>
      <c r="D221" s="159" t="s">
        <v>181</v>
      </c>
      <c r="E221" s="168" t="s">
        <v>99</v>
      </c>
      <c r="F221" s="169" t="s">
        <v>303</v>
      </c>
      <c r="H221" s="170">
        <v>21.91</v>
      </c>
      <c r="I221" s="171"/>
      <c r="L221" s="167"/>
      <c r="M221" s="172"/>
      <c r="N221" s="173"/>
      <c r="O221" s="173"/>
      <c r="P221" s="173"/>
      <c r="Q221" s="173"/>
      <c r="R221" s="173"/>
      <c r="S221" s="173"/>
      <c r="T221" s="174"/>
      <c r="AT221" s="168" t="s">
        <v>181</v>
      </c>
      <c r="AU221" s="168" t="s">
        <v>86</v>
      </c>
      <c r="AV221" s="14" t="s">
        <v>184</v>
      </c>
      <c r="AW221" s="14" t="s">
        <v>33</v>
      </c>
      <c r="AX221" s="14" t="s">
        <v>8</v>
      </c>
      <c r="AY221" s="168" t="s">
        <v>172</v>
      </c>
    </row>
    <row r="222" spans="1:65" s="2" customFormat="1" ht="37.9" customHeight="1" x14ac:dyDescent="0.2">
      <c r="A222" s="32"/>
      <c r="B222" s="144"/>
      <c r="C222" s="145" t="s">
        <v>333</v>
      </c>
      <c r="D222" s="145" t="s">
        <v>174</v>
      </c>
      <c r="E222" s="146" t="s">
        <v>305</v>
      </c>
      <c r="F222" s="147" t="s">
        <v>306</v>
      </c>
      <c r="G222" s="148" t="s">
        <v>187</v>
      </c>
      <c r="H222" s="149">
        <v>28.16</v>
      </c>
      <c r="I222" s="150"/>
      <c r="J222" s="151">
        <f>ROUND(I222*H222,0)</f>
        <v>0</v>
      </c>
      <c r="K222" s="147" t="s">
        <v>178</v>
      </c>
      <c r="L222" s="33"/>
      <c r="M222" s="152" t="s">
        <v>1</v>
      </c>
      <c r="N222" s="153" t="s">
        <v>42</v>
      </c>
      <c r="O222" s="58"/>
      <c r="P222" s="154">
        <f>O222*H222</f>
        <v>0</v>
      </c>
      <c r="Q222" s="154">
        <v>0</v>
      </c>
      <c r="R222" s="154">
        <f>Q222*H222</f>
        <v>0</v>
      </c>
      <c r="S222" s="154">
        <v>5.8999999999999997E-2</v>
      </c>
      <c r="T222" s="155">
        <f>S222*H222</f>
        <v>1.66144</v>
      </c>
      <c r="U222" s="32"/>
      <c r="V222" s="32"/>
      <c r="W222" s="32"/>
      <c r="X222" s="32"/>
      <c r="Y222" s="32"/>
      <c r="Z222" s="32"/>
      <c r="AA222" s="32"/>
      <c r="AB222" s="32"/>
      <c r="AC222" s="32"/>
      <c r="AD222" s="32"/>
      <c r="AE222" s="32"/>
      <c r="AR222" s="156" t="s">
        <v>179</v>
      </c>
      <c r="AT222" s="156" t="s">
        <v>174</v>
      </c>
      <c r="AU222" s="156" t="s">
        <v>86</v>
      </c>
      <c r="AY222" s="17" t="s">
        <v>172</v>
      </c>
      <c r="BE222" s="157">
        <f>IF(N222="základní",J222,0)</f>
        <v>0</v>
      </c>
      <c r="BF222" s="157">
        <f>IF(N222="snížená",J222,0)</f>
        <v>0</v>
      </c>
      <c r="BG222" s="157">
        <f>IF(N222="zákl. přenesená",J222,0)</f>
        <v>0</v>
      </c>
      <c r="BH222" s="157">
        <f>IF(N222="sníž. přenesená",J222,0)</f>
        <v>0</v>
      </c>
      <c r="BI222" s="157">
        <f>IF(N222="nulová",J222,0)</f>
        <v>0</v>
      </c>
      <c r="BJ222" s="17" t="s">
        <v>8</v>
      </c>
      <c r="BK222" s="157">
        <f>ROUND(I222*H222,0)</f>
        <v>0</v>
      </c>
      <c r="BL222" s="17" t="s">
        <v>179</v>
      </c>
      <c r="BM222" s="156" t="s">
        <v>633</v>
      </c>
    </row>
    <row r="223" spans="1:65" s="13" customFormat="1" ht="11.25" x14ac:dyDescent="0.2">
      <c r="B223" s="158"/>
      <c r="D223" s="159" t="s">
        <v>181</v>
      </c>
      <c r="E223" s="160" t="s">
        <v>1</v>
      </c>
      <c r="F223" s="161" t="s">
        <v>614</v>
      </c>
      <c r="H223" s="162">
        <v>30.5</v>
      </c>
      <c r="I223" s="163"/>
      <c r="L223" s="158"/>
      <c r="M223" s="164"/>
      <c r="N223" s="165"/>
      <c r="O223" s="165"/>
      <c r="P223" s="165"/>
      <c r="Q223" s="165"/>
      <c r="R223" s="165"/>
      <c r="S223" s="165"/>
      <c r="T223" s="166"/>
      <c r="AT223" s="160" t="s">
        <v>181</v>
      </c>
      <c r="AU223" s="160" t="s">
        <v>86</v>
      </c>
      <c r="AV223" s="13" t="s">
        <v>86</v>
      </c>
      <c r="AW223" s="13" t="s">
        <v>33</v>
      </c>
      <c r="AX223" s="13" t="s">
        <v>77</v>
      </c>
      <c r="AY223" s="160" t="s">
        <v>172</v>
      </c>
    </row>
    <row r="224" spans="1:65" s="13" customFormat="1" ht="11.25" x14ac:dyDescent="0.2">
      <c r="B224" s="158"/>
      <c r="D224" s="159" t="s">
        <v>181</v>
      </c>
      <c r="E224" s="160" t="s">
        <v>1</v>
      </c>
      <c r="F224" s="161" t="s">
        <v>236</v>
      </c>
      <c r="H224" s="162">
        <v>-2.34</v>
      </c>
      <c r="I224" s="163"/>
      <c r="L224" s="158"/>
      <c r="M224" s="164"/>
      <c r="N224" s="165"/>
      <c r="O224" s="165"/>
      <c r="P224" s="165"/>
      <c r="Q224" s="165"/>
      <c r="R224" s="165"/>
      <c r="S224" s="165"/>
      <c r="T224" s="166"/>
      <c r="AT224" s="160" t="s">
        <v>181</v>
      </c>
      <c r="AU224" s="160" t="s">
        <v>86</v>
      </c>
      <c r="AV224" s="13" t="s">
        <v>86</v>
      </c>
      <c r="AW224" s="13" t="s">
        <v>33</v>
      </c>
      <c r="AX224" s="13" t="s">
        <v>77</v>
      </c>
      <c r="AY224" s="160" t="s">
        <v>172</v>
      </c>
    </row>
    <row r="225" spans="1:65" s="14" customFormat="1" ht="11.25" x14ac:dyDescent="0.2">
      <c r="B225" s="167"/>
      <c r="D225" s="159" t="s">
        <v>181</v>
      </c>
      <c r="E225" s="168" t="s">
        <v>108</v>
      </c>
      <c r="F225" s="169" t="s">
        <v>308</v>
      </c>
      <c r="H225" s="170">
        <v>28.16</v>
      </c>
      <c r="I225" s="171"/>
      <c r="L225" s="167"/>
      <c r="M225" s="172"/>
      <c r="N225" s="173"/>
      <c r="O225" s="173"/>
      <c r="P225" s="173"/>
      <c r="Q225" s="173"/>
      <c r="R225" s="173"/>
      <c r="S225" s="173"/>
      <c r="T225" s="174"/>
      <c r="AT225" s="168" t="s">
        <v>181</v>
      </c>
      <c r="AU225" s="168" t="s">
        <v>86</v>
      </c>
      <c r="AV225" s="14" t="s">
        <v>184</v>
      </c>
      <c r="AW225" s="14" t="s">
        <v>33</v>
      </c>
      <c r="AX225" s="14" t="s">
        <v>8</v>
      </c>
      <c r="AY225" s="168" t="s">
        <v>172</v>
      </c>
    </row>
    <row r="226" spans="1:65" s="2" customFormat="1" ht="14.45" customHeight="1" x14ac:dyDescent="0.2">
      <c r="A226" s="32"/>
      <c r="B226" s="144"/>
      <c r="C226" s="145" t="s">
        <v>341</v>
      </c>
      <c r="D226" s="145" t="s">
        <v>174</v>
      </c>
      <c r="E226" s="146" t="s">
        <v>309</v>
      </c>
      <c r="F226" s="147" t="s">
        <v>310</v>
      </c>
      <c r="G226" s="148" t="s">
        <v>187</v>
      </c>
      <c r="H226" s="149">
        <v>50.07</v>
      </c>
      <c r="I226" s="150"/>
      <c r="J226" s="151">
        <f>ROUND(I226*H226,0)</f>
        <v>0</v>
      </c>
      <c r="K226" s="147" t="s">
        <v>178</v>
      </c>
      <c r="L226" s="33"/>
      <c r="M226" s="152" t="s">
        <v>1</v>
      </c>
      <c r="N226" s="153" t="s">
        <v>42</v>
      </c>
      <c r="O226" s="58"/>
      <c r="P226" s="154">
        <f>O226*H226</f>
        <v>0</v>
      </c>
      <c r="Q226" s="154">
        <v>0</v>
      </c>
      <c r="R226" s="154">
        <f>Q226*H226</f>
        <v>0</v>
      </c>
      <c r="S226" s="154">
        <v>1.4E-2</v>
      </c>
      <c r="T226" s="155">
        <f>S226*H226</f>
        <v>0.70098000000000005</v>
      </c>
      <c r="U226" s="32"/>
      <c r="V226" s="32"/>
      <c r="W226" s="32"/>
      <c r="X226" s="32"/>
      <c r="Y226" s="32"/>
      <c r="Z226" s="32"/>
      <c r="AA226" s="32"/>
      <c r="AB226" s="32"/>
      <c r="AC226" s="32"/>
      <c r="AD226" s="32"/>
      <c r="AE226" s="32"/>
      <c r="AR226" s="156" t="s">
        <v>179</v>
      </c>
      <c r="AT226" s="156" t="s">
        <v>174</v>
      </c>
      <c r="AU226" s="156" t="s">
        <v>86</v>
      </c>
      <c r="AY226" s="17" t="s">
        <v>172</v>
      </c>
      <c r="BE226" s="157">
        <f>IF(N226="základní",J226,0)</f>
        <v>0</v>
      </c>
      <c r="BF226" s="157">
        <f>IF(N226="snížená",J226,0)</f>
        <v>0</v>
      </c>
      <c r="BG226" s="157">
        <f>IF(N226="zákl. přenesená",J226,0)</f>
        <v>0</v>
      </c>
      <c r="BH226" s="157">
        <f>IF(N226="sníž. přenesená",J226,0)</f>
        <v>0</v>
      </c>
      <c r="BI226" s="157">
        <f>IF(N226="nulová",J226,0)</f>
        <v>0</v>
      </c>
      <c r="BJ226" s="17" t="s">
        <v>8</v>
      </c>
      <c r="BK226" s="157">
        <f>ROUND(I226*H226,0)</f>
        <v>0</v>
      </c>
      <c r="BL226" s="17" t="s">
        <v>179</v>
      </c>
      <c r="BM226" s="156" t="s">
        <v>634</v>
      </c>
    </row>
    <row r="227" spans="1:65" s="13" customFormat="1" ht="11.25" x14ac:dyDescent="0.2">
      <c r="B227" s="158"/>
      <c r="D227" s="159" t="s">
        <v>181</v>
      </c>
      <c r="E227" s="160" t="s">
        <v>1</v>
      </c>
      <c r="F227" s="161" t="s">
        <v>108</v>
      </c>
      <c r="H227" s="162">
        <v>28.16</v>
      </c>
      <c r="I227" s="163"/>
      <c r="L227" s="158"/>
      <c r="M227" s="164"/>
      <c r="N227" s="165"/>
      <c r="O227" s="165"/>
      <c r="P227" s="165"/>
      <c r="Q227" s="165"/>
      <c r="R227" s="165"/>
      <c r="S227" s="165"/>
      <c r="T227" s="166"/>
      <c r="AT227" s="160" t="s">
        <v>181</v>
      </c>
      <c r="AU227" s="160" t="s">
        <v>86</v>
      </c>
      <c r="AV227" s="13" t="s">
        <v>86</v>
      </c>
      <c r="AW227" s="13" t="s">
        <v>33</v>
      </c>
      <c r="AX227" s="13" t="s">
        <v>77</v>
      </c>
      <c r="AY227" s="160" t="s">
        <v>172</v>
      </c>
    </row>
    <row r="228" spans="1:65" s="13" customFormat="1" ht="11.25" x14ac:dyDescent="0.2">
      <c r="B228" s="158"/>
      <c r="D228" s="159" t="s">
        <v>181</v>
      </c>
      <c r="E228" s="160" t="s">
        <v>1</v>
      </c>
      <c r="F228" s="161" t="s">
        <v>99</v>
      </c>
      <c r="H228" s="162">
        <v>21.91</v>
      </c>
      <c r="I228" s="163"/>
      <c r="L228" s="158"/>
      <c r="M228" s="164"/>
      <c r="N228" s="165"/>
      <c r="O228" s="165"/>
      <c r="P228" s="165"/>
      <c r="Q228" s="165"/>
      <c r="R228" s="165"/>
      <c r="S228" s="165"/>
      <c r="T228" s="166"/>
      <c r="AT228" s="160" t="s">
        <v>181</v>
      </c>
      <c r="AU228" s="160" t="s">
        <v>86</v>
      </c>
      <c r="AV228" s="13" t="s">
        <v>86</v>
      </c>
      <c r="AW228" s="13" t="s">
        <v>33</v>
      </c>
      <c r="AX228" s="13" t="s">
        <v>77</v>
      </c>
      <c r="AY228" s="160" t="s">
        <v>172</v>
      </c>
    </row>
    <row r="229" spans="1:65" s="14" customFormat="1" ht="11.25" x14ac:dyDescent="0.2">
      <c r="B229" s="167"/>
      <c r="D229" s="159" t="s">
        <v>181</v>
      </c>
      <c r="E229" s="168" t="s">
        <v>1</v>
      </c>
      <c r="F229" s="169" t="s">
        <v>183</v>
      </c>
      <c r="H229" s="170">
        <v>50.07</v>
      </c>
      <c r="I229" s="171"/>
      <c r="L229" s="167"/>
      <c r="M229" s="172"/>
      <c r="N229" s="173"/>
      <c r="O229" s="173"/>
      <c r="P229" s="173"/>
      <c r="Q229" s="173"/>
      <c r="R229" s="173"/>
      <c r="S229" s="173"/>
      <c r="T229" s="174"/>
      <c r="AT229" s="168" t="s">
        <v>181</v>
      </c>
      <c r="AU229" s="168" t="s">
        <v>86</v>
      </c>
      <c r="AV229" s="14" t="s">
        <v>184</v>
      </c>
      <c r="AW229" s="14" t="s">
        <v>33</v>
      </c>
      <c r="AX229" s="14" t="s">
        <v>8</v>
      </c>
      <c r="AY229" s="168" t="s">
        <v>172</v>
      </c>
    </row>
    <row r="230" spans="1:65" s="12" customFormat="1" ht="22.9" customHeight="1" x14ac:dyDescent="0.2">
      <c r="B230" s="131"/>
      <c r="D230" s="132" t="s">
        <v>76</v>
      </c>
      <c r="E230" s="142" t="s">
        <v>312</v>
      </c>
      <c r="F230" s="142" t="s">
        <v>313</v>
      </c>
      <c r="I230" s="134"/>
      <c r="J230" s="143">
        <f>BK230</f>
        <v>0</v>
      </c>
      <c r="L230" s="131"/>
      <c r="M230" s="136"/>
      <c r="N230" s="137"/>
      <c r="O230" s="137"/>
      <c r="P230" s="138">
        <f>SUM(P231:P235)</f>
        <v>0</v>
      </c>
      <c r="Q230" s="137"/>
      <c r="R230" s="138">
        <f>SUM(R231:R235)</f>
        <v>0</v>
      </c>
      <c r="S230" s="137"/>
      <c r="T230" s="139">
        <f>SUM(T231:T235)</f>
        <v>0</v>
      </c>
      <c r="AR230" s="132" t="s">
        <v>8</v>
      </c>
      <c r="AT230" s="140" t="s">
        <v>76</v>
      </c>
      <c r="AU230" s="140" t="s">
        <v>8</v>
      </c>
      <c r="AY230" s="132" t="s">
        <v>172</v>
      </c>
      <c r="BK230" s="141">
        <f>SUM(BK231:BK235)</f>
        <v>0</v>
      </c>
    </row>
    <row r="231" spans="1:65" s="2" customFormat="1" ht="24.2" customHeight="1" x14ac:dyDescent="0.2">
      <c r="A231" s="32"/>
      <c r="B231" s="144"/>
      <c r="C231" s="145" t="s">
        <v>346</v>
      </c>
      <c r="D231" s="145" t="s">
        <v>174</v>
      </c>
      <c r="E231" s="146" t="s">
        <v>314</v>
      </c>
      <c r="F231" s="147" t="s">
        <v>315</v>
      </c>
      <c r="G231" s="148" t="s">
        <v>316</v>
      </c>
      <c r="H231" s="149">
        <v>4.07</v>
      </c>
      <c r="I231" s="150"/>
      <c r="J231" s="151">
        <f>ROUND(I231*H231,0)</f>
        <v>0</v>
      </c>
      <c r="K231" s="147" t="s">
        <v>178</v>
      </c>
      <c r="L231" s="33"/>
      <c r="M231" s="152" t="s">
        <v>1</v>
      </c>
      <c r="N231" s="153" t="s">
        <v>42</v>
      </c>
      <c r="O231" s="58"/>
      <c r="P231" s="154">
        <f>O231*H231</f>
        <v>0</v>
      </c>
      <c r="Q231" s="154">
        <v>0</v>
      </c>
      <c r="R231" s="154">
        <f>Q231*H231</f>
        <v>0</v>
      </c>
      <c r="S231" s="154">
        <v>0</v>
      </c>
      <c r="T231" s="155">
        <f>S231*H231</f>
        <v>0</v>
      </c>
      <c r="U231" s="32"/>
      <c r="V231" s="32"/>
      <c r="W231" s="32"/>
      <c r="X231" s="32"/>
      <c r="Y231" s="32"/>
      <c r="Z231" s="32"/>
      <c r="AA231" s="32"/>
      <c r="AB231" s="32"/>
      <c r="AC231" s="32"/>
      <c r="AD231" s="32"/>
      <c r="AE231" s="32"/>
      <c r="AR231" s="156" t="s">
        <v>179</v>
      </c>
      <c r="AT231" s="156" t="s">
        <v>174</v>
      </c>
      <c r="AU231" s="156" t="s">
        <v>86</v>
      </c>
      <c r="AY231" s="17" t="s">
        <v>172</v>
      </c>
      <c r="BE231" s="157">
        <f>IF(N231="základní",J231,0)</f>
        <v>0</v>
      </c>
      <c r="BF231" s="157">
        <f>IF(N231="snížená",J231,0)</f>
        <v>0</v>
      </c>
      <c r="BG231" s="157">
        <f>IF(N231="zákl. přenesená",J231,0)</f>
        <v>0</v>
      </c>
      <c r="BH231" s="157">
        <f>IF(N231="sníž. přenesená",J231,0)</f>
        <v>0</v>
      </c>
      <c r="BI231" s="157">
        <f>IF(N231="nulová",J231,0)</f>
        <v>0</v>
      </c>
      <c r="BJ231" s="17" t="s">
        <v>8</v>
      </c>
      <c r="BK231" s="157">
        <f>ROUND(I231*H231,0)</f>
        <v>0</v>
      </c>
      <c r="BL231" s="17" t="s">
        <v>179</v>
      </c>
      <c r="BM231" s="156" t="s">
        <v>635</v>
      </c>
    </row>
    <row r="232" spans="1:65" s="2" customFormat="1" ht="24.2" customHeight="1" x14ac:dyDescent="0.2">
      <c r="A232" s="32"/>
      <c r="B232" s="144"/>
      <c r="C232" s="145" t="s">
        <v>350</v>
      </c>
      <c r="D232" s="145" t="s">
        <v>174</v>
      </c>
      <c r="E232" s="146" t="s">
        <v>319</v>
      </c>
      <c r="F232" s="147" t="s">
        <v>320</v>
      </c>
      <c r="G232" s="148" t="s">
        <v>316</v>
      </c>
      <c r="H232" s="149">
        <v>4.07</v>
      </c>
      <c r="I232" s="150"/>
      <c r="J232" s="151">
        <f>ROUND(I232*H232,0)</f>
        <v>0</v>
      </c>
      <c r="K232" s="147" t="s">
        <v>178</v>
      </c>
      <c r="L232" s="33"/>
      <c r="M232" s="152" t="s">
        <v>1</v>
      </c>
      <c r="N232" s="153" t="s">
        <v>42</v>
      </c>
      <c r="O232" s="58"/>
      <c r="P232" s="154">
        <f>O232*H232</f>
        <v>0</v>
      </c>
      <c r="Q232" s="154">
        <v>0</v>
      </c>
      <c r="R232" s="154">
        <f>Q232*H232</f>
        <v>0</v>
      </c>
      <c r="S232" s="154">
        <v>0</v>
      </c>
      <c r="T232" s="155">
        <f>S232*H232</f>
        <v>0</v>
      </c>
      <c r="U232" s="32"/>
      <c r="V232" s="32"/>
      <c r="W232" s="32"/>
      <c r="X232" s="32"/>
      <c r="Y232" s="32"/>
      <c r="Z232" s="32"/>
      <c r="AA232" s="32"/>
      <c r="AB232" s="32"/>
      <c r="AC232" s="32"/>
      <c r="AD232" s="32"/>
      <c r="AE232" s="32"/>
      <c r="AR232" s="156" t="s">
        <v>179</v>
      </c>
      <c r="AT232" s="156" t="s">
        <v>174</v>
      </c>
      <c r="AU232" s="156" t="s">
        <v>86</v>
      </c>
      <c r="AY232" s="17" t="s">
        <v>172</v>
      </c>
      <c r="BE232" s="157">
        <f>IF(N232="základní",J232,0)</f>
        <v>0</v>
      </c>
      <c r="BF232" s="157">
        <f>IF(N232="snížená",J232,0)</f>
        <v>0</v>
      </c>
      <c r="BG232" s="157">
        <f>IF(N232="zákl. přenesená",J232,0)</f>
        <v>0</v>
      </c>
      <c r="BH232" s="157">
        <f>IF(N232="sníž. přenesená",J232,0)</f>
        <v>0</v>
      </c>
      <c r="BI232" s="157">
        <f>IF(N232="nulová",J232,0)</f>
        <v>0</v>
      </c>
      <c r="BJ232" s="17" t="s">
        <v>8</v>
      </c>
      <c r="BK232" s="157">
        <f>ROUND(I232*H232,0)</f>
        <v>0</v>
      </c>
      <c r="BL232" s="17" t="s">
        <v>179</v>
      </c>
      <c r="BM232" s="156" t="s">
        <v>636</v>
      </c>
    </row>
    <row r="233" spans="1:65" s="2" customFormat="1" ht="24.2" customHeight="1" x14ac:dyDescent="0.2">
      <c r="A233" s="32"/>
      <c r="B233" s="144"/>
      <c r="C233" s="145" t="s">
        <v>355</v>
      </c>
      <c r="D233" s="145" t="s">
        <v>174</v>
      </c>
      <c r="E233" s="146" t="s">
        <v>323</v>
      </c>
      <c r="F233" s="147" t="s">
        <v>324</v>
      </c>
      <c r="G233" s="148" t="s">
        <v>316</v>
      </c>
      <c r="H233" s="149">
        <v>36.630000000000003</v>
      </c>
      <c r="I233" s="150"/>
      <c r="J233" s="151">
        <f>ROUND(I233*H233,0)</f>
        <v>0</v>
      </c>
      <c r="K233" s="147" t="s">
        <v>178</v>
      </c>
      <c r="L233" s="33"/>
      <c r="M233" s="152" t="s">
        <v>1</v>
      </c>
      <c r="N233" s="153" t="s">
        <v>42</v>
      </c>
      <c r="O233" s="58"/>
      <c r="P233" s="154">
        <f>O233*H233</f>
        <v>0</v>
      </c>
      <c r="Q233" s="154">
        <v>0</v>
      </c>
      <c r="R233" s="154">
        <f>Q233*H233</f>
        <v>0</v>
      </c>
      <c r="S233" s="154">
        <v>0</v>
      </c>
      <c r="T233" s="155">
        <f>S233*H233</f>
        <v>0</v>
      </c>
      <c r="U233" s="32"/>
      <c r="V233" s="32"/>
      <c r="W233" s="32"/>
      <c r="X233" s="32"/>
      <c r="Y233" s="32"/>
      <c r="Z233" s="32"/>
      <c r="AA233" s="32"/>
      <c r="AB233" s="32"/>
      <c r="AC233" s="32"/>
      <c r="AD233" s="32"/>
      <c r="AE233" s="32"/>
      <c r="AR233" s="156" t="s">
        <v>179</v>
      </c>
      <c r="AT233" s="156" t="s">
        <v>174</v>
      </c>
      <c r="AU233" s="156" t="s">
        <v>86</v>
      </c>
      <c r="AY233" s="17" t="s">
        <v>172</v>
      </c>
      <c r="BE233" s="157">
        <f>IF(N233="základní",J233,0)</f>
        <v>0</v>
      </c>
      <c r="BF233" s="157">
        <f>IF(N233="snížená",J233,0)</f>
        <v>0</v>
      </c>
      <c r="BG233" s="157">
        <f>IF(N233="zákl. přenesená",J233,0)</f>
        <v>0</v>
      </c>
      <c r="BH233" s="157">
        <f>IF(N233="sníž. přenesená",J233,0)</f>
        <v>0</v>
      </c>
      <c r="BI233" s="157">
        <f>IF(N233="nulová",J233,0)</f>
        <v>0</v>
      </c>
      <c r="BJ233" s="17" t="s">
        <v>8</v>
      </c>
      <c r="BK233" s="157">
        <f>ROUND(I233*H233,0)</f>
        <v>0</v>
      </c>
      <c r="BL233" s="17" t="s">
        <v>179</v>
      </c>
      <c r="BM233" s="156" t="s">
        <v>637</v>
      </c>
    </row>
    <row r="234" spans="1:65" s="13" customFormat="1" ht="11.25" x14ac:dyDescent="0.2">
      <c r="B234" s="158"/>
      <c r="D234" s="159" t="s">
        <v>181</v>
      </c>
      <c r="E234" s="160" t="s">
        <v>1</v>
      </c>
      <c r="F234" s="161" t="s">
        <v>638</v>
      </c>
      <c r="H234" s="162">
        <v>36.630000000000003</v>
      </c>
      <c r="I234" s="163"/>
      <c r="L234" s="158"/>
      <c r="M234" s="164"/>
      <c r="N234" s="165"/>
      <c r="O234" s="165"/>
      <c r="P234" s="165"/>
      <c r="Q234" s="165"/>
      <c r="R234" s="165"/>
      <c r="S234" s="165"/>
      <c r="T234" s="166"/>
      <c r="AT234" s="160" t="s">
        <v>181</v>
      </c>
      <c r="AU234" s="160" t="s">
        <v>86</v>
      </c>
      <c r="AV234" s="13" t="s">
        <v>86</v>
      </c>
      <c r="AW234" s="13" t="s">
        <v>33</v>
      </c>
      <c r="AX234" s="13" t="s">
        <v>8</v>
      </c>
      <c r="AY234" s="160" t="s">
        <v>172</v>
      </c>
    </row>
    <row r="235" spans="1:65" s="2" customFormat="1" ht="24.2" customHeight="1" x14ac:dyDescent="0.2">
      <c r="A235" s="32"/>
      <c r="B235" s="144"/>
      <c r="C235" s="145" t="s">
        <v>361</v>
      </c>
      <c r="D235" s="145" t="s">
        <v>174</v>
      </c>
      <c r="E235" s="146" t="s">
        <v>328</v>
      </c>
      <c r="F235" s="147" t="s">
        <v>329</v>
      </c>
      <c r="G235" s="148" t="s">
        <v>316</v>
      </c>
      <c r="H235" s="149">
        <v>4.07</v>
      </c>
      <c r="I235" s="150"/>
      <c r="J235" s="151">
        <f>ROUND(I235*H235,0)</f>
        <v>0</v>
      </c>
      <c r="K235" s="147" t="s">
        <v>178</v>
      </c>
      <c r="L235" s="33"/>
      <c r="M235" s="152" t="s">
        <v>1</v>
      </c>
      <c r="N235" s="153" t="s">
        <v>42</v>
      </c>
      <c r="O235" s="58"/>
      <c r="P235" s="154">
        <f>O235*H235</f>
        <v>0</v>
      </c>
      <c r="Q235" s="154">
        <v>0</v>
      </c>
      <c r="R235" s="154">
        <f>Q235*H235</f>
        <v>0</v>
      </c>
      <c r="S235" s="154">
        <v>0</v>
      </c>
      <c r="T235" s="155">
        <f>S235*H235</f>
        <v>0</v>
      </c>
      <c r="U235" s="32"/>
      <c r="V235" s="32"/>
      <c r="W235" s="32"/>
      <c r="X235" s="32"/>
      <c r="Y235" s="32"/>
      <c r="Z235" s="32"/>
      <c r="AA235" s="32"/>
      <c r="AB235" s="32"/>
      <c r="AC235" s="32"/>
      <c r="AD235" s="32"/>
      <c r="AE235" s="32"/>
      <c r="AR235" s="156" t="s">
        <v>179</v>
      </c>
      <c r="AT235" s="156" t="s">
        <v>174</v>
      </c>
      <c r="AU235" s="156" t="s">
        <v>86</v>
      </c>
      <c r="AY235" s="17" t="s">
        <v>172</v>
      </c>
      <c r="BE235" s="157">
        <f>IF(N235="základní",J235,0)</f>
        <v>0</v>
      </c>
      <c r="BF235" s="157">
        <f>IF(N235="snížená",J235,0)</f>
        <v>0</v>
      </c>
      <c r="BG235" s="157">
        <f>IF(N235="zákl. přenesená",J235,0)</f>
        <v>0</v>
      </c>
      <c r="BH235" s="157">
        <f>IF(N235="sníž. přenesená",J235,0)</f>
        <v>0</v>
      </c>
      <c r="BI235" s="157">
        <f>IF(N235="nulová",J235,0)</f>
        <v>0</v>
      </c>
      <c r="BJ235" s="17" t="s">
        <v>8</v>
      </c>
      <c r="BK235" s="157">
        <f>ROUND(I235*H235,0)</f>
        <v>0</v>
      </c>
      <c r="BL235" s="17" t="s">
        <v>179</v>
      </c>
      <c r="BM235" s="156" t="s">
        <v>639</v>
      </c>
    </row>
    <row r="236" spans="1:65" s="12" customFormat="1" ht="22.9" customHeight="1" x14ac:dyDescent="0.2">
      <c r="B236" s="131"/>
      <c r="D236" s="132" t="s">
        <v>76</v>
      </c>
      <c r="E236" s="142" t="s">
        <v>331</v>
      </c>
      <c r="F236" s="142" t="s">
        <v>332</v>
      </c>
      <c r="I236" s="134"/>
      <c r="J236" s="143">
        <f>BK236</f>
        <v>0</v>
      </c>
      <c r="L236" s="131"/>
      <c r="M236" s="136"/>
      <c r="N236" s="137"/>
      <c r="O236" s="137"/>
      <c r="P236" s="138">
        <f>P237</f>
        <v>0</v>
      </c>
      <c r="Q236" s="137"/>
      <c r="R236" s="138">
        <f>R237</f>
        <v>0</v>
      </c>
      <c r="S236" s="137"/>
      <c r="T236" s="139">
        <f>T237</f>
        <v>0</v>
      </c>
      <c r="AR236" s="132" t="s">
        <v>8</v>
      </c>
      <c r="AT236" s="140" t="s">
        <v>76</v>
      </c>
      <c r="AU236" s="140" t="s">
        <v>8</v>
      </c>
      <c r="AY236" s="132" t="s">
        <v>172</v>
      </c>
      <c r="BK236" s="141">
        <f>BK237</f>
        <v>0</v>
      </c>
    </row>
    <row r="237" spans="1:65" s="2" customFormat="1" ht="24.2" customHeight="1" x14ac:dyDescent="0.2">
      <c r="A237" s="32"/>
      <c r="B237" s="144"/>
      <c r="C237" s="145" t="s">
        <v>366</v>
      </c>
      <c r="D237" s="145" t="s">
        <v>174</v>
      </c>
      <c r="E237" s="146" t="s">
        <v>334</v>
      </c>
      <c r="F237" s="147" t="s">
        <v>335</v>
      </c>
      <c r="G237" s="148" t="s">
        <v>316</v>
      </c>
      <c r="H237" s="149">
        <v>5.4160000000000004</v>
      </c>
      <c r="I237" s="150"/>
      <c r="J237" s="151">
        <f>ROUND(I237*H237,0)</f>
        <v>0</v>
      </c>
      <c r="K237" s="147" t="s">
        <v>178</v>
      </c>
      <c r="L237" s="33"/>
      <c r="M237" s="152" t="s">
        <v>1</v>
      </c>
      <c r="N237" s="153" t="s">
        <v>42</v>
      </c>
      <c r="O237" s="58"/>
      <c r="P237" s="154">
        <f>O237*H237</f>
        <v>0</v>
      </c>
      <c r="Q237" s="154">
        <v>0</v>
      </c>
      <c r="R237" s="154">
        <f>Q237*H237</f>
        <v>0</v>
      </c>
      <c r="S237" s="154">
        <v>0</v>
      </c>
      <c r="T237" s="155">
        <f>S237*H237</f>
        <v>0</v>
      </c>
      <c r="U237" s="32"/>
      <c r="V237" s="32"/>
      <c r="W237" s="32"/>
      <c r="X237" s="32"/>
      <c r="Y237" s="32"/>
      <c r="Z237" s="32"/>
      <c r="AA237" s="32"/>
      <c r="AB237" s="32"/>
      <c r="AC237" s="32"/>
      <c r="AD237" s="32"/>
      <c r="AE237" s="32"/>
      <c r="AR237" s="156" t="s">
        <v>179</v>
      </c>
      <c r="AT237" s="156" t="s">
        <v>174</v>
      </c>
      <c r="AU237" s="156" t="s">
        <v>86</v>
      </c>
      <c r="AY237" s="17" t="s">
        <v>172</v>
      </c>
      <c r="BE237" s="157">
        <f>IF(N237="základní",J237,0)</f>
        <v>0</v>
      </c>
      <c r="BF237" s="157">
        <f>IF(N237="snížená",J237,0)</f>
        <v>0</v>
      </c>
      <c r="BG237" s="157">
        <f>IF(N237="zákl. přenesená",J237,0)</f>
        <v>0</v>
      </c>
      <c r="BH237" s="157">
        <f>IF(N237="sníž. přenesená",J237,0)</f>
        <v>0</v>
      </c>
      <c r="BI237" s="157">
        <f>IF(N237="nulová",J237,0)</f>
        <v>0</v>
      </c>
      <c r="BJ237" s="17" t="s">
        <v>8</v>
      </c>
      <c r="BK237" s="157">
        <f>ROUND(I237*H237,0)</f>
        <v>0</v>
      </c>
      <c r="BL237" s="17" t="s">
        <v>179</v>
      </c>
      <c r="BM237" s="156" t="s">
        <v>640</v>
      </c>
    </row>
    <row r="238" spans="1:65" s="12" customFormat="1" ht="25.9" customHeight="1" x14ac:dyDescent="0.2">
      <c r="B238" s="131"/>
      <c r="D238" s="132" t="s">
        <v>76</v>
      </c>
      <c r="E238" s="133" t="s">
        <v>337</v>
      </c>
      <c r="F238" s="133" t="s">
        <v>338</v>
      </c>
      <c r="I238" s="134"/>
      <c r="J238" s="135">
        <f>BK238</f>
        <v>0</v>
      </c>
      <c r="L238" s="131"/>
      <c r="M238" s="136"/>
      <c r="N238" s="137"/>
      <c r="O238" s="137"/>
      <c r="P238" s="138">
        <f>P239+P248+P269+P275+P292+P306</f>
        <v>0</v>
      </c>
      <c r="Q238" s="137"/>
      <c r="R238" s="138">
        <f>R239+R248+R269+R275+R292+R306</f>
        <v>0.52783718162500004</v>
      </c>
      <c r="S238" s="137"/>
      <c r="T238" s="139">
        <f>T239+T248+T269+T275+T292+T306</f>
        <v>0.63210500000000003</v>
      </c>
      <c r="AR238" s="132" t="s">
        <v>86</v>
      </c>
      <c r="AT238" s="140" t="s">
        <v>76</v>
      </c>
      <c r="AU238" s="140" t="s">
        <v>77</v>
      </c>
      <c r="AY238" s="132" t="s">
        <v>172</v>
      </c>
      <c r="BK238" s="141">
        <f>BK239+BK248+BK269+BK275+BK292+BK306</f>
        <v>0</v>
      </c>
    </row>
    <row r="239" spans="1:65" s="12" customFormat="1" ht="22.9" customHeight="1" x14ac:dyDescent="0.2">
      <c r="B239" s="131"/>
      <c r="D239" s="132" t="s">
        <v>76</v>
      </c>
      <c r="E239" s="142" t="s">
        <v>339</v>
      </c>
      <c r="F239" s="142" t="s">
        <v>340</v>
      </c>
      <c r="I239" s="134"/>
      <c r="J239" s="143">
        <f>BK239</f>
        <v>0</v>
      </c>
      <c r="L239" s="131"/>
      <c r="M239" s="136"/>
      <c r="N239" s="137"/>
      <c r="O239" s="137"/>
      <c r="P239" s="138">
        <f>SUM(P240:P247)</f>
        <v>0</v>
      </c>
      <c r="Q239" s="137"/>
      <c r="R239" s="138">
        <f>SUM(R240:R247)</f>
        <v>4.6240999999999999E-3</v>
      </c>
      <c r="S239" s="137"/>
      <c r="T239" s="139">
        <f>SUM(T240:T247)</f>
        <v>0</v>
      </c>
      <c r="AR239" s="132" t="s">
        <v>86</v>
      </c>
      <c r="AT239" s="140" t="s">
        <v>76</v>
      </c>
      <c r="AU239" s="140" t="s">
        <v>8</v>
      </c>
      <c r="AY239" s="132" t="s">
        <v>172</v>
      </c>
      <c r="BK239" s="141">
        <f>SUM(BK240:BK247)</f>
        <v>0</v>
      </c>
    </row>
    <row r="240" spans="1:65" s="2" customFormat="1" ht="24.2" customHeight="1" x14ac:dyDescent="0.2">
      <c r="A240" s="32"/>
      <c r="B240" s="144"/>
      <c r="C240" s="145" t="s">
        <v>373</v>
      </c>
      <c r="D240" s="145" t="s">
        <v>174</v>
      </c>
      <c r="E240" s="146" t="s">
        <v>342</v>
      </c>
      <c r="F240" s="147" t="s">
        <v>343</v>
      </c>
      <c r="G240" s="148" t="s">
        <v>187</v>
      </c>
      <c r="H240" s="149">
        <v>4.88</v>
      </c>
      <c r="I240" s="150"/>
      <c r="J240" s="151">
        <f>ROUND(I240*H240,0)</f>
        <v>0</v>
      </c>
      <c r="K240" s="147" t="s">
        <v>178</v>
      </c>
      <c r="L240" s="33"/>
      <c r="M240" s="152" t="s">
        <v>1</v>
      </c>
      <c r="N240" s="153" t="s">
        <v>42</v>
      </c>
      <c r="O240" s="58"/>
      <c r="P240" s="154">
        <f>O240*H240</f>
        <v>0</v>
      </c>
      <c r="Q240" s="154">
        <v>6.2500000000000001E-4</v>
      </c>
      <c r="R240" s="154">
        <f>Q240*H240</f>
        <v>3.0500000000000002E-3</v>
      </c>
      <c r="S240" s="154">
        <v>0</v>
      </c>
      <c r="T240" s="155">
        <f>S240*H240</f>
        <v>0</v>
      </c>
      <c r="U240" s="32"/>
      <c r="V240" s="32"/>
      <c r="W240" s="32"/>
      <c r="X240" s="32"/>
      <c r="Y240" s="32"/>
      <c r="Z240" s="32"/>
      <c r="AA240" s="32"/>
      <c r="AB240" s="32"/>
      <c r="AC240" s="32"/>
      <c r="AD240" s="32"/>
      <c r="AE240" s="32"/>
      <c r="AR240" s="156" t="s">
        <v>82</v>
      </c>
      <c r="AT240" s="156" t="s">
        <v>174</v>
      </c>
      <c r="AU240" s="156" t="s">
        <v>86</v>
      </c>
      <c r="AY240" s="17" t="s">
        <v>172</v>
      </c>
      <c r="BE240" s="157">
        <f>IF(N240="základní",J240,0)</f>
        <v>0</v>
      </c>
      <c r="BF240" s="157">
        <f>IF(N240="snížená",J240,0)</f>
        <v>0</v>
      </c>
      <c r="BG240" s="157">
        <f>IF(N240="zákl. přenesená",J240,0)</f>
        <v>0</v>
      </c>
      <c r="BH240" s="157">
        <f>IF(N240="sníž. přenesená",J240,0)</f>
        <v>0</v>
      </c>
      <c r="BI240" s="157">
        <f>IF(N240="nulová",J240,0)</f>
        <v>0</v>
      </c>
      <c r="BJ240" s="17" t="s">
        <v>8</v>
      </c>
      <c r="BK240" s="157">
        <f>ROUND(I240*H240,0)</f>
        <v>0</v>
      </c>
      <c r="BL240" s="17" t="s">
        <v>82</v>
      </c>
      <c r="BM240" s="156" t="s">
        <v>641</v>
      </c>
    </row>
    <row r="241" spans="1:65" s="13" customFormat="1" ht="11.25" x14ac:dyDescent="0.2">
      <c r="B241" s="158"/>
      <c r="D241" s="159" t="s">
        <v>181</v>
      </c>
      <c r="E241" s="160" t="s">
        <v>1</v>
      </c>
      <c r="F241" s="161" t="s">
        <v>642</v>
      </c>
      <c r="H241" s="162">
        <v>4.88</v>
      </c>
      <c r="I241" s="163"/>
      <c r="L241" s="158"/>
      <c r="M241" s="164"/>
      <c r="N241" s="165"/>
      <c r="O241" s="165"/>
      <c r="P241" s="165"/>
      <c r="Q241" s="165"/>
      <c r="R241" s="165"/>
      <c r="S241" s="165"/>
      <c r="T241" s="166"/>
      <c r="AT241" s="160" t="s">
        <v>181</v>
      </c>
      <c r="AU241" s="160" t="s">
        <v>86</v>
      </c>
      <c r="AV241" s="13" t="s">
        <v>86</v>
      </c>
      <c r="AW241" s="13" t="s">
        <v>33</v>
      </c>
      <c r="AX241" s="13" t="s">
        <v>77</v>
      </c>
      <c r="AY241" s="160" t="s">
        <v>172</v>
      </c>
    </row>
    <row r="242" spans="1:65" s="14" customFormat="1" ht="11.25" x14ac:dyDescent="0.2">
      <c r="B242" s="167"/>
      <c r="D242" s="159" t="s">
        <v>181</v>
      </c>
      <c r="E242" s="168" t="s">
        <v>1</v>
      </c>
      <c r="F242" s="169" t="s">
        <v>183</v>
      </c>
      <c r="H242" s="170">
        <v>4.88</v>
      </c>
      <c r="I242" s="171"/>
      <c r="L242" s="167"/>
      <c r="M242" s="172"/>
      <c r="N242" s="173"/>
      <c r="O242" s="173"/>
      <c r="P242" s="173"/>
      <c r="Q242" s="173"/>
      <c r="R242" s="173"/>
      <c r="S242" s="173"/>
      <c r="T242" s="174"/>
      <c r="AT242" s="168" t="s">
        <v>181</v>
      </c>
      <c r="AU242" s="168" t="s">
        <v>86</v>
      </c>
      <c r="AV242" s="14" t="s">
        <v>184</v>
      </c>
      <c r="AW242" s="14" t="s">
        <v>33</v>
      </c>
      <c r="AX242" s="14" t="s">
        <v>8</v>
      </c>
      <c r="AY242" s="168" t="s">
        <v>172</v>
      </c>
    </row>
    <row r="243" spans="1:65" s="2" customFormat="1" ht="24.2" customHeight="1" x14ac:dyDescent="0.2">
      <c r="A243" s="32"/>
      <c r="B243" s="144"/>
      <c r="C243" s="145" t="s">
        <v>378</v>
      </c>
      <c r="D243" s="145" t="s">
        <v>174</v>
      </c>
      <c r="E243" s="146" t="s">
        <v>347</v>
      </c>
      <c r="F243" s="147" t="s">
        <v>348</v>
      </c>
      <c r="G243" s="148" t="s">
        <v>187</v>
      </c>
      <c r="H243" s="149">
        <v>4.7699999999999996</v>
      </c>
      <c r="I243" s="150"/>
      <c r="J243" s="151">
        <f>ROUND(I243*H243,0)</f>
        <v>0</v>
      </c>
      <c r="K243" s="147" t="s">
        <v>178</v>
      </c>
      <c r="L243" s="33"/>
      <c r="M243" s="152" t="s">
        <v>1</v>
      </c>
      <c r="N243" s="153" t="s">
        <v>42</v>
      </c>
      <c r="O243" s="58"/>
      <c r="P243" s="154">
        <f>O243*H243</f>
        <v>0</v>
      </c>
      <c r="Q243" s="154">
        <v>0</v>
      </c>
      <c r="R243" s="154">
        <f>Q243*H243</f>
        <v>0</v>
      </c>
      <c r="S243" s="154">
        <v>0</v>
      </c>
      <c r="T243" s="155">
        <f>S243*H243</f>
        <v>0</v>
      </c>
      <c r="U243" s="32"/>
      <c r="V243" s="32"/>
      <c r="W243" s="32"/>
      <c r="X243" s="32"/>
      <c r="Y243" s="32"/>
      <c r="Z243" s="32"/>
      <c r="AA243" s="32"/>
      <c r="AB243" s="32"/>
      <c r="AC243" s="32"/>
      <c r="AD243" s="32"/>
      <c r="AE243" s="32"/>
      <c r="AR243" s="156" t="s">
        <v>82</v>
      </c>
      <c r="AT243" s="156" t="s">
        <v>174</v>
      </c>
      <c r="AU243" s="156" t="s">
        <v>86</v>
      </c>
      <c r="AY243" s="17" t="s">
        <v>172</v>
      </c>
      <c r="BE243" s="157">
        <f>IF(N243="základní",J243,0)</f>
        <v>0</v>
      </c>
      <c r="BF243" s="157">
        <f>IF(N243="snížená",J243,0)</f>
        <v>0</v>
      </c>
      <c r="BG243" s="157">
        <f>IF(N243="zákl. přenesená",J243,0)</f>
        <v>0</v>
      </c>
      <c r="BH243" s="157">
        <f>IF(N243="sníž. přenesená",J243,0)</f>
        <v>0</v>
      </c>
      <c r="BI243" s="157">
        <f>IF(N243="nulová",J243,0)</f>
        <v>0</v>
      </c>
      <c r="BJ243" s="17" t="s">
        <v>8</v>
      </c>
      <c r="BK243" s="157">
        <f>ROUND(I243*H243,0)</f>
        <v>0</v>
      </c>
      <c r="BL243" s="17" t="s">
        <v>82</v>
      </c>
      <c r="BM243" s="156" t="s">
        <v>643</v>
      </c>
    </row>
    <row r="244" spans="1:65" s="13" customFormat="1" ht="11.25" x14ac:dyDescent="0.2">
      <c r="B244" s="158"/>
      <c r="D244" s="159" t="s">
        <v>181</v>
      </c>
      <c r="E244" s="160" t="s">
        <v>1</v>
      </c>
      <c r="F244" s="161" t="s">
        <v>103</v>
      </c>
      <c r="H244" s="162">
        <v>4.7699999999999996</v>
      </c>
      <c r="I244" s="163"/>
      <c r="L244" s="158"/>
      <c r="M244" s="164"/>
      <c r="N244" s="165"/>
      <c r="O244" s="165"/>
      <c r="P244" s="165"/>
      <c r="Q244" s="165"/>
      <c r="R244" s="165"/>
      <c r="S244" s="165"/>
      <c r="T244" s="166"/>
      <c r="AT244" s="160" t="s">
        <v>181</v>
      </c>
      <c r="AU244" s="160" t="s">
        <v>86</v>
      </c>
      <c r="AV244" s="13" t="s">
        <v>86</v>
      </c>
      <c r="AW244" s="13" t="s">
        <v>33</v>
      </c>
      <c r="AX244" s="13" t="s">
        <v>8</v>
      </c>
      <c r="AY244" s="160" t="s">
        <v>172</v>
      </c>
    </row>
    <row r="245" spans="1:65" s="2" customFormat="1" ht="24.2" customHeight="1" x14ac:dyDescent="0.2">
      <c r="A245" s="32"/>
      <c r="B245" s="144"/>
      <c r="C245" s="175" t="s">
        <v>382</v>
      </c>
      <c r="D245" s="175" t="s">
        <v>210</v>
      </c>
      <c r="E245" s="176" t="s">
        <v>351</v>
      </c>
      <c r="F245" s="177" t="s">
        <v>352</v>
      </c>
      <c r="G245" s="178" t="s">
        <v>187</v>
      </c>
      <c r="H245" s="179">
        <v>5.2469999999999999</v>
      </c>
      <c r="I245" s="180"/>
      <c r="J245" s="181">
        <f>ROUND(I245*H245,0)</f>
        <v>0</v>
      </c>
      <c r="K245" s="177" t="s">
        <v>178</v>
      </c>
      <c r="L245" s="182"/>
      <c r="M245" s="183" t="s">
        <v>1</v>
      </c>
      <c r="N245" s="184" t="s">
        <v>42</v>
      </c>
      <c r="O245" s="58"/>
      <c r="P245" s="154">
        <f>O245*H245</f>
        <v>0</v>
      </c>
      <c r="Q245" s="154">
        <v>2.9999999999999997E-4</v>
      </c>
      <c r="R245" s="154">
        <f>Q245*H245</f>
        <v>1.5740999999999999E-3</v>
      </c>
      <c r="S245" s="154">
        <v>0</v>
      </c>
      <c r="T245" s="155">
        <f>S245*H245</f>
        <v>0</v>
      </c>
      <c r="U245" s="32"/>
      <c r="V245" s="32"/>
      <c r="W245" s="32"/>
      <c r="X245" s="32"/>
      <c r="Y245" s="32"/>
      <c r="Z245" s="32"/>
      <c r="AA245" s="32"/>
      <c r="AB245" s="32"/>
      <c r="AC245" s="32"/>
      <c r="AD245" s="32"/>
      <c r="AE245" s="32"/>
      <c r="AR245" s="156" t="s">
        <v>346</v>
      </c>
      <c r="AT245" s="156" t="s">
        <v>210</v>
      </c>
      <c r="AU245" s="156" t="s">
        <v>86</v>
      </c>
      <c r="AY245" s="17" t="s">
        <v>172</v>
      </c>
      <c r="BE245" s="157">
        <f>IF(N245="základní",J245,0)</f>
        <v>0</v>
      </c>
      <c r="BF245" s="157">
        <f>IF(N245="snížená",J245,0)</f>
        <v>0</v>
      </c>
      <c r="BG245" s="157">
        <f>IF(N245="zákl. přenesená",J245,0)</f>
        <v>0</v>
      </c>
      <c r="BH245" s="157">
        <f>IF(N245="sníž. přenesená",J245,0)</f>
        <v>0</v>
      </c>
      <c r="BI245" s="157">
        <f>IF(N245="nulová",J245,0)</f>
        <v>0</v>
      </c>
      <c r="BJ245" s="17" t="s">
        <v>8</v>
      </c>
      <c r="BK245" s="157">
        <f>ROUND(I245*H245,0)</f>
        <v>0</v>
      </c>
      <c r="BL245" s="17" t="s">
        <v>82</v>
      </c>
      <c r="BM245" s="156" t="s">
        <v>644</v>
      </c>
    </row>
    <row r="246" spans="1:65" s="13" customFormat="1" ht="11.25" x14ac:dyDescent="0.2">
      <c r="B246" s="158"/>
      <c r="D246" s="159" t="s">
        <v>181</v>
      </c>
      <c r="E246" s="160" t="s">
        <v>1</v>
      </c>
      <c r="F246" s="161" t="s">
        <v>354</v>
      </c>
      <c r="H246" s="162">
        <v>5.2469999999999999</v>
      </c>
      <c r="I246" s="163"/>
      <c r="L246" s="158"/>
      <c r="M246" s="164"/>
      <c r="N246" s="165"/>
      <c r="O246" s="165"/>
      <c r="P246" s="165"/>
      <c r="Q246" s="165"/>
      <c r="R246" s="165"/>
      <c r="S246" s="165"/>
      <c r="T246" s="166"/>
      <c r="AT246" s="160" t="s">
        <v>181</v>
      </c>
      <c r="AU246" s="160" t="s">
        <v>86</v>
      </c>
      <c r="AV246" s="13" t="s">
        <v>86</v>
      </c>
      <c r="AW246" s="13" t="s">
        <v>33</v>
      </c>
      <c r="AX246" s="13" t="s">
        <v>8</v>
      </c>
      <c r="AY246" s="160" t="s">
        <v>172</v>
      </c>
    </row>
    <row r="247" spans="1:65" s="2" customFormat="1" ht="24.2" customHeight="1" x14ac:dyDescent="0.2">
      <c r="A247" s="32"/>
      <c r="B247" s="144"/>
      <c r="C247" s="145" t="s">
        <v>386</v>
      </c>
      <c r="D247" s="145" t="s">
        <v>174</v>
      </c>
      <c r="E247" s="146" t="s">
        <v>356</v>
      </c>
      <c r="F247" s="147" t="s">
        <v>357</v>
      </c>
      <c r="G247" s="148" t="s">
        <v>316</v>
      </c>
      <c r="H247" s="149">
        <v>5.0000000000000001E-3</v>
      </c>
      <c r="I247" s="150"/>
      <c r="J247" s="151">
        <f>ROUND(I247*H247,0)</f>
        <v>0</v>
      </c>
      <c r="K247" s="147" t="s">
        <v>178</v>
      </c>
      <c r="L247" s="33"/>
      <c r="M247" s="152" t="s">
        <v>1</v>
      </c>
      <c r="N247" s="153" t="s">
        <v>42</v>
      </c>
      <c r="O247" s="58"/>
      <c r="P247" s="154">
        <f>O247*H247</f>
        <v>0</v>
      </c>
      <c r="Q247" s="154">
        <v>0</v>
      </c>
      <c r="R247" s="154">
        <f>Q247*H247</f>
        <v>0</v>
      </c>
      <c r="S247" s="154">
        <v>0</v>
      </c>
      <c r="T247" s="155">
        <f>S247*H247</f>
        <v>0</v>
      </c>
      <c r="U247" s="32"/>
      <c r="V247" s="32"/>
      <c r="W247" s="32"/>
      <c r="X247" s="32"/>
      <c r="Y247" s="32"/>
      <c r="Z247" s="32"/>
      <c r="AA247" s="32"/>
      <c r="AB247" s="32"/>
      <c r="AC247" s="32"/>
      <c r="AD247" s="32"/>
      <c r="AE247" s="32"/>
      <c r="AR247" s="156" t="s">
        <v>82</v>
      </c>
      <c r="AT247" s="156" t="s">
        <v>174</v>
      </c>
      <c r="AU247" s="156" t="s">
        <v>86</v>
      </c>
      <c r="AY247" s="17" t="s">
        <v>172</v>
      </c>
      <c r="BE247" s="157">
        <f>IF(N247="základní",J247,0)</f>
        <v>0</v>
      </c>
      <c r="BF247" s="157">
        <f>IF(N247="snížená",J247,0)</f>
        <v>0</v>
      </c>
      <c r="BG247" s="157">
        <f>IF(N247="zákl. přenesená",J247,0)</f>
        <v>0</v>
      </c>
      <c r="BH247" s="157">
        <f>IF(N247="sníž. přenesená",J247,0)</f>
        <v>0</v>
      </c>
      <c r="BI247" s="157">
        <f>IF(N247="nulová",J247,0)</f>
        <v>0</v>
      </c>
      <c r="BJ247" s="17" t="s">
        <v>8</v>
      </c>
      <c r="BK247" s="157">
        <f>ROUND(I247*H247,0)</f>
        <v>0</v>
      </c>
      <c r="BL247" s="17" t="s">
        <v>82</v>
      </c>
      <c r="BM247" s="156" t="s">
        <v>645</v>
      </c>
    </row>
    <row r="248" spans="1:65" s="12" customFormat="1" ht="22.9" customHeight="1" x14ac:dyDescent="0.2">
      <c r="B248" s="131"/>
      <c r="D248" s="132" t="s">
        <v>76</v>
      </c>
      <c r="E248" s="142" t="s">
        <v>359</v>
      </c>
      <c r="F248" s="142" t="s">
        <v>360</v>
      </c>
      <c r="I248" s="134"/>
      <c r="J248" s="143">
        <f>BK248</f>
        <v>0</v>
      </c>
      <c r="L248" s="131"/>
      <c r="M248" s="136"/>
      <c r="N248" s="137"/>
      <c r="O248" s="137"/>
      <c r="P248" s="138">
        <f>SUM(P249:P268)</f>
        <v>0</v>
      </c>
      <c r="Q248" s="137"/>
      <c r="R248" s="138">
        <f>SUM(R249:R268)</f>
        <v>0.34366606712500003</v>
      </c>
      <c r="S248" s="137"/>
      <c r="T248" s="139">
        <f>SUM(T249:T268)</f>
        <v>0.40844999999999998</v>
      </c>
      <c r="AR248" s="132" t="s">
        <v>86</v>
      </c>
      <c r="AT248" s="140" t="s">
        <v>76</v>
      </c>
      <c r="AU248" s="140" t="s">
        <v>8</v>
      </c>
      <c r="AY248" s="132" t="s">
        <v>172</v>
      </c>
      <c r="BK248" s="141">
        <f>SUM(BK249:BK268)</f>
        <v>0</v>
      </c>
    </row>
    <row r="249" spans="1:65" s="2" customFormat="1" ht="24.2" customHeight="1" x14ac:dyDescent="0.2">
      <c r="A249" s="32"/>
      <c r="B249" s="144"/>
      <c r="C249" s="145" t="s">
        <v>390</v>
      </c>
      <c r="D249" s="145" t="s">
        <v>174</v>
      </c>
      <c r="E249" s="146" t="s">
        <v>362</v>
      </c>
      <c r="F249" s="147" t="s">
        <v>363</v>
      </c>
      <c r="G249" s="148" t="s">
        <v>177</v>
      </c>
      <c r="H249" s="149">
        <v>0.42499999999999999</v>
      </c>
      <c r="I249" s="150"/>
      <c r="J249" s="151">
        <f>ROUND(I249*H249,0)</f>
        <v>0</v>
      </c>
      <c r="K249" s="147" t="s">
        <v>178</v>
      </c>
      <c r="L249" s="33"/>
      <c r="M249" s="152" t="s">
        <v>1</v>
      </c>
      <c r="N249" s="153" t="s">
        <v>42</v>
      </c>
      <c r="O249" s="58"/>
      <c r="P249" s="154">
        <f>O249*H249</f>
        <v>0</v>
      </c>
      <c r="Q249" s="154">
        <v>1.89E-3</v>
      </c>
      <c r="R249" s="154">
        <f>Q249*H249</f>
        <v>8.0324999999999993E-4</v>
      </c>
      <c r="S249" s="154">
        <v>0</v>
      </c>
      <c r="T249" s="155">
        <f>S249*H249</f>
        <v>0</v>
      </c>
      <c r="U249" s="32"/>
      <c r="V249" s="32"/>
      <c r="W249" s="32"/>
      <c r="X249" s="32"/>
      <c r="Y249" s="32"/>
      <c r="Z249" s="32"/>
      <c r="AA249" s="32"/>
      <c r="AB249" s="32"/>
      <c r="AC249" s="32"/>
      <c r="AD249" s="32"/>
      <c r="AE249" s="32"/>
      <c r="AR249" s="156" t="s">
        <v>82</v>
      </c>
      <c r="AT249" s="156" t="s">
        <v>174</v>
      </c>
      <c r="AU249" s="156" t="s">
        <v>86</v>
      </c>
      <c r="AY249" s="17" t="s">
        <v>172</v>
      </c>
      <c r="BE249" s="157">
        <f>IF(N249="základní",J249,0)</f>
        <v>0</v>
      </c>
      <c r="BF249" s="157">
        <f>IF(N249="snížená",J249,0)</f>
        <v>0</v>
      </c>
      <c r="BG249" s="157">
        <f>IF(N249="zákl. přenesená",J249,0)</f>
        <v>0</v>
      </c>
      <c r="BH249" s="157">
        <f>IF(N249="sníž. přenesená",J249,0)</f>
        <v>0</v>
      </c>
      <c r="BI249" s="157">
        <f>IF(N249="nulová",J249,0)</f>
        <v>0</v>
      </c>
      <c r="BJ249" s="17" t="s">
        <v>8</v>
      </c>
      <c r="BK249" s="157">
        <f>ROUND(I249*H249,0)</f>
        <v>0</v>
      </c>
      <c r="BL249" s="17" t="s">
        <v>82</v>
      </c>
      <c r="BM249" s="156" t="s">
        <v>646</v>
      </c>
    </row>
    <row r="250" spans="1:65" s="13" customFormat="1" ht="11.25" x14ac:dyDescent="0.2">
      <c r="B250" s="158"/>
      <c r="D250" s="159" t="s">
        <v>181</v>
      </c>
      <c r="E250" s="160" t="s">
        <v>1</v>
      </c>
      <c r="F250" s="161" t="s">
        <v>365</v>
      </c>
      <c r="H250" s="162">
        <v>0.42499999999999999</v>
      </c>
      <c r="I250" s="163"/>
      <c r="L250" s="158"/>
      <c r="M250" s="164"/>
      <c r="N250" s="165"/>
      <c r="O250" s="165"/>
      <c r="P250" s="165"/>
      <c r="Q250" s="165"/>
      <c r="R250" s="165"/>
      <c r="S250" s="165"/>
      <c r="T250" s="166"/>
      <c r="AT250" s="160" t="s">
        <v>181</v>
      </c>
      <c r="AU250" s="160" t="s">
        <v>86</v>
      </c>
      <c r="AV250" s="13" t="s">
        <v>86</v>
      </c>
      <c r="AW250" s="13" t="s">
        <v>33</v>
      </c>
      <c r="AX250" s="13" t="s">
        <v>8</v>
      </c>
      <c r="AY250" s="160" t="s">
        <v>172</v>
      </c>
    </row>
    <row r="251" spans="1:65" s="2" customFormat="1" ht="24.2" customHeight="1" x14ac:dyDescent="0.2">
      <c r="A251" s="32"/>
      <c r="B251" s="144"/>
      <c r="C251" s="145" t="s">
        <v>396</v>
      </c>
      <c r="D251" s="145" t="s">
        <v>174</v>
      </c>
      <c r="E251" s="146" t="s">
        <v>367</v>
      </c>
      <c r="F251" s="147" t="s">
        <v>368</v>
      </c>
      <c r="G251" s="148" t="s">
        <v>187</v>
      </c>
      <c r="H251" s="149">
        <v>17.690000000000001</v>
      </c>
      <c r="I251" s="150"/>
      <c r="J251" s="151">
        <f>ROUND(I251*H251,0)</f>
        <v>0</v>
      </c>
      <c r="K251" s="147" t="s">
        <v>178</v>
      </c>
      <c r="L251" s="33"/>
      <c r="M251" s="152" t="s">
        <v>1</v>
      </c>
      <c r="N251" s="153" t="s">
        <v>42</v>
      </c>
      <c r="O251" s="58"/>
      <c r="P251" s="154">
        <f>O251*H251</f>
        <v>0</v>
      </c>
      <c r="Q251" s="154">
        <v>0</v>
      </c>
      <c r="R251" s="154">
        <f>Q251*H251</f>
        <v>0</v>
      </c>
      <c r="S251" s="154">
        <v>0</v>
      </c>
      <c r="T251" s="155">
        <f>S251*H251</f>
        <v>0</v>
      </c>
      <c r="U251" s="32"/>
      <c r="V251" s="32"/>
      <c r="W251" s="32"/>
      <c r="X251" s="32"/>
      <c r="Y251" s="32"/>
      <c r="Z251" s="32"/>
      <c r="AA251" s="32"/>
      <c r="AB251" s="32"/>
      <c r="AC251" s="32"/>
      <c r="AD251" s="32"/>
      <c r="AE251" s="32"/>
      <c r="AR251" s="156" t="s">
        <v>82</v>
      </c>
      <c r="AT251" s="156" t="s">
        <v>174</v>
      </c>
      <c r="AU251" s="156" t="s">
        <v>86</v>
      </c>
      <c r="AY251" s="17" t="s">
        <v>172</v>
      </c>
      <c r="BE251" s="157">
        <f>IF(N251="základní",J251,0)</f>
        <v>0</v>
      </c>
      <c r="BF251" s="157">
        <f>IF(N251="snížená",J251,0)</f>
        <v>0</v>
      </c>
      <c r="BG251" s="157">
        <f>IF(N251="zákl. přenesená",J251,0)</f>
        <v>0</v>
      </c>
      <c r="BH251" s="157">
        <f>IF(N251="sníž. přenesená",J251,0)</f>
        <v>0</v>
      </c>
      <c r="BI251" s="157">
        <f>IF(N251="nulová",J251,0)</f>
        <v>0</v>
      </c>
      <c r="BJ251" s="17" t="s">
        <v>8</v>
      </c>
      <c r="BK251" s="157">
        <f>ROUND(I251*H251,0)</f>
        <v>0</v>
      </c>
      <c r="BL251" s="17" t="s">
        <v>82</v>
      </c>
      <c r="BM251" s="156" t="s">
        <v>647</v>
      </c>
    </row>
    <row r="252" spans="1:65" s="13" customFormat="1" ht="11.25" x14ac:dyDescent="0.2">
      <c r="B252" s="158"/>
      <c r="D252" s="159" t="s">
        <v>181</v>
      </c>
      <c r="E252" s="160" t="s">
        <v>1</v>
      </c>
      <c r="F252" s="161" t="s">
        <v>648</v>
      </c>
      <c r="H252" s="162">
        <v>11.97</v>
      </c>
      <c r="I252" s="163"/>
      <c r="L252" s="158"/>
      <c r="M252" s="164"/>
      <c r="N252" s="165"/>
      <c r="O252" s="165"/>
      <c r="P252" s="165"/>
      <c r="Q252" s="165"/>
      <c r="R252" s="165"/>
      <c r="S252" s="165"/>
      <c r="T252" s="166"/>
      <c r="AT252" s="160" t="s">
        <v>181</v>
      </c>
      <c r="AU252" s="160" t="s">
        <v>86</v>
      </c>
      <c r="AV252" s="13" t="s">
        <v>86</v>
      </c>
      <c r="AW252" s="13" t="s">
        <v>33</v>
      </c>
      <c r="AX252" s="13" t="s">
        <v>77</v>
      </c>
      <c r="AY252" s="160" t="s">
        <v>172</v>
      </c>
    </row>
    <row r="253" spans="1:65" s="13" customFormat="1" ht="11.25" x14ac:dyDescent="0.2">
      <c r="B253" s="158"/>
      <c r="D253" s="159" t="s">
        <v>181</v>
      </c>
      <c r="E253" s="160" t="s">
        <v>1</v>
      </c>
      <c r="F253" s="161" t="s">
        <v>649</v>
      </c>
      <c r="H253" s="162">
        <v>5.72</v>
      </c>
      <c r="I253" s="163"/>
      <c r="L253" s="158"/>
      <c r="M253" s="164"/>
      <c r="N253" s="165"/>
      <c r="O253" s="165"/>
      <c r="P253" s="165"/>
      <c r="Q253" s="165"/>
      <c r="R253" s="165"/>
      <c r="S253" s="165"/>
      <c r="T253" s="166"/>
      <c r="AT253" s="160" t="s">
        <v>181</v>
      </c>
      <c r="AU253" s="160" t="s">
        <v>86</v>
      </c>
      <c r="AV253" s="13" t="s">
        <v>86</v>
      </c>
      <c r="AW253" s="13" t="s">
        <v>33</v>
      </c>
      <c r="AX253" s="13" t="s">
        <v>77</v>
      </c>
      <c r="AY253" s="160" t="s">
        <v>172</v>
      </c>
    </row>
    <row r="254" spans="1:65" s="14" customFormat="1" ht="11.25" x14ac:dyDescent="0.2">
      <c r="B254" s="167"/>
      <c r="D254" s="159" t="s">
        <v>181</v>
      </c>
      <c r="E254" s="168" t="s">
        <v>119</v>
      </c>
      <c r="F254" s="169" t="s">
        <v>372</v>
      </c>
      <c r="H254" s="170">
        <v>17.690000000000001</v>
      </c>
      <c r="I254" s="171"/>
      <c r="L254" s="167"/>
      <c r="M254" s="172"/>
      <c r="N254" s="173"/>
      <c r="O254" s="173"/>
      <c r="P254" s="173"/>
      <c r="Q254" s="173"/>
      <c r="R254" s="173"/>
      <c r="S254" s="173"/>
      <c r="T254" s="174"/>
      <c r="AT254" s="168" t="s">
        <v>181</v>
      </c>
      <c r="AU254" s="168" t="s">
        <v>86</v>
      </c>
      <c r="AV254" s="14" t="s">
        <v>184</v>
      </c>
      <c r="AW254" s="14" t="s">
        <v>33</v>
      </c>
      <c r="AX254" s="14" t="s">
        <v>8</v>
      </c>
      <c r="AY254" s="168" t="s">
        <v>172</v>
      </c>
    </row>
    <row r="255" spans="1:65" s="2" customFormat="1" ht="24.2" customHeight="1" x14ac:dyDescent="0.2">
      <c r="A255" s="32"/>
      <c r="B255" s="144"/>
      <c r="C255" s="175" t="s">
        <v>400</v>
      </c>
      <c r="D255" s="175" t="s">
        <v>210</v>
      </c>
      <c r="E255" s="176" t="s">
        <v>374</v>
      </c>
      <c r="F255" s="177" t="s">
        <v>375</v>
      </c>
      <c r="G255" s="178" t="s">
        <v>177</v>
      </c>
      <c r="H255" s="179">
        <v>0.46700000000000003</v>
      </c>
      <c r="I255" s="180"/>
      <c r="J255" s="181">
        <f>ROUND(I255*H255,0)</f>
        <v>0</v>
      </c>
      <c r="K255" s="177" t="s">
        <v>178</v>
      </c>
      <c r="L255" s="182"/>
      <c r="M255" s="183" t="s">
        <v>1</v>
      </c>
      <c r="N255" s="184" t="s">
        <v>42</v>
      </c>
      <c r="O255" s="58"/>
      <c r="P255" s="154">
        <f>O255*H255</f>
        <v>0</v>
      </c>
      <c r="Q255" s="154">
        <v>0.55000000000000004</v>
      </c>
      <c r="R255" s="154">
        <f>Q255*H255</f>
        <v>0.25685000000000002</v>
      </c>
      <c r="S255" s="154">
        <v>0</v>
      </c>
      <c r="T255" s="155">
        <f>S255*H255</f>
        <v>0</v>
      </c>
      <c r="U255" s="32"/>
      <c r="V255" s="32"/>
      <c r="W255" s="32"/>
      <c r="X255" s="32"/>
      <c r="Y255" s="32"/>
      <c r="Z255" s="32"/>
      <c r="AA255" s="32"/>
      <c r="AB255" s="32"/>
      <c r="AC255" s="32"/>
      <c r="AD255" s="32"/>
      <c r="AE255" s="32"/>
      <c r="AR255" s="156" t="s">
        <v>346</v>
      </c>
      <c r="AT255" s="156" t="s">
        <v>210</v>
      </c>
      <c r="AU255" s="156" t="s">
        <v>86</v>
      </c>
      <c r="AY255" s="17" t="s">
        <v>172</v>
      </c>
      <c r="BE255" s="157">
        <f>IF(N255="základní",J255,0)</f>
        <v>0</v>
      </c>
      <c r="BF255" s="157">
        <f>IF(N255="snížená",J255,0)</f>
        <v>0</v>
      </c>
      <c r="BG255" s="157">
        <f>IF(N255="zákl. přenesená",J255,0)</f>
        <v>0</v>
      </c>
      <c r="BH255" s="157">
        <f>IF(N255="sníž. přenesená",J255,0)</f>
        <v>0</v>
      </c>
      <c r="BI255" s="157">
        <f>IF(N255="nulová",J255,0)</f>
        <v>0</v>
      </c>
      <c r="BJ255" s="17" t="s">
        <v>8</v>
      </c>
      <c r="BK255" s="157">
        <f>ROUND(I255*H255,0)</f>
        <v>0</v>
      </c>
      <c r="BL255" s="17" t="s">
        <v>82</v>
      </c>
      <c r="BM255" s="156" t="s">
        <v>650</v>
      </c>
    </row>
    <row r="256" spans="1:65" s="13" customFormat="1" ht="11.25" x14ac:dyDescent="0.2">
      <c r="B256" s="158"/>
      <c r="D256" s="159" t="s">
        <v>181</v>
      </c>
      <c r="E256" s="160" t="s">
        <v>1</v>
      </c>
      <c r="F256" s="161" t="s">
        <v>377</v>
      </c>
      <c r="H256" s="162">
        <v>0.46700000000000003</v>
      </c>
      <c r="I256" s="163"/>
      <c r="L256" s="158"/>
      <c r="M256" s="164"/>
      <c r="N256" s="165"/>
      <c r="O256" s="165"/>
      <c r="P256" s="165"/>
      <c r="Q256" s="165"/>
      <c r="R256" s="165"/>
      <c r="S256" s="165"/>
      <c r="T256" s="166"/>
      <c r="AT256" s="160" t="s">
        <v>181</v>
      </c>
      <c r="AU256" s="160" t="s">
        <v>86</v>
      </c>
      <c r="AV256" s="13" t="s">
        <v>86</v>
      </c>
      <c r="AW256" s="13" t="s">
        <v>33</v>
      </c>
      <c r="AX256" s="13" t="s">
        <v>8</v>
      </c>
      <c r="AY256" s="160" t="s">
        <v>172</v>
      </c>
    </row>
    <row r="257" spans="1:65" s="2" customFormat="1" ht="14.45" customHeight="1" x14ac:dyDescent="0.2">
      <c r="A257" s="32"/>
      <c r="B257" s="144"/>
      <c r="C257" s="145" t="s">
        <v>406</v>
      </c>
      <c r="D257" s="145" t="s">
        <v>174</v>
      </c>
      <c r="E257" s="146" t="s">
        <v>379</v>
      </c>
      <c r="F257" s="147" t="s">
        <v>380</v>
      </c>
      <c r="G257" s="148" t="s">
        <v>187</v>
      </c>
      <c r="H257" s="149">
        <v>17.690000000000001</v>
      </c>
      <c r="I257" s="150"/>
      <c r="J257" s="151">
        <f>ROUND(I257*H257,0)</f>
        <v>0</v>
      </c>
      <c r="K257" s="147" t="s">
        <v>178</v>
      </c>
      <c r="L257" s="33"/>
      <c r="M257" s="152" t="s">
        <v>1</v>
      </c>
      <c r="N257" s="153" t="s">
        <v>42</v>
      </c>
      <c r="O257" s="58"/>
      <c r="P257" s="154">
        <f>O257*H257</f>
        <v>0</v>
      </c>
      <c r="Q257" s="154">
        <v>0</v>
      </c>
      <c r="R257" s="154">
        <f>Q257*H257</f>
        <v>0</v>
      </c>
      <c r="S257" s="154">
        <v>1.4999999999999999E-2</v>
      </c>
      <c r="T257" s="155">
        <f>S257*H257</f>
        <v>0.26535000000000003</v>
      </c>
      <c r="U257" s="32"/>
      <c r="V257" s="32"/>
      <c r="W257" s="32"/>
      <c r="X257" s="32"/>
      <c r="Y257" s="32"/>
      <c r="Z257" s="32"/>
      <c r="AA257" s="32"/>
      <c r="AB257" s="32"/>
      <c r="AC257" s="32"/>
      <c r="AD257" s="32"/>
      <c r="AE257" s="32"/>
      <c r="AR257" s="156" t="s">
        <v>82</v>
      </c>
      <c r="AT257" s="156" t="s">
        <v>174</v>
      </c>
      <c r="AU257" s="156" t="s">
        <v>86</v>
      </c>
      <c r="AY257" s="17" t="s">
        <v>172</v>
      </c>
      <c r="BE257" s="157">
        <f>IF(N257="základní",J257,0)</f>
        <v>0</v>
      </c>
      <c r="BF257" s="157">
        <f>IF(N257="snížená",J257,0)</f>
        <v>0</v>
      </c>
      <c r="BG257" s="157">
        <f>IF(N257="zákl. přenesená",J257,0)</f>
        <v>0</v>
      </c>
      <c r="BH257" s="157">
        <f>IF(N257="sníž. přenesená",J257,0)</f>
        <v>0</v>
      </c>
      <c r="BI257" s="157">
        <f>IF(N257="nulová",J257,0)</f>
        <v>0</v>
      </c>
      <c r="BJ257" s="17" t="s">
        <v>8</v>
      </c>
      <c r="BK257" s="157">
        <f>ROUND(I257*H257,0)</f>
        <v>0</v>
      </c>
      <c r="BL257" s="17" t="s">
        <v>82</v>
      </c>
      <c r="BM257" s="156" t="s">
        <v>651</v>
      </c>
    </row>
    <row r="258" spans="1:65" s="13" customFormat="1" ht="11.25" x14ac:dyDescent="0.2">
      <c r="B258" s="158"/>
      <c r="D258" s="159" t="s">
        <v>181</v>
      </c>
      <c r="E258" s="160" t="s">
        <v>1</v>
      </c>
      <c r="F258" s="161" t="s">
        <v>115</v>
      </c>
      <c r="H258" s="162">
        <v>17.690000000000001</v>
      </c>
      <c r="I258" s="163"/>
      <c r="L258" s="158"/>
      <c r="M258" s="164"/>
      <c r="N258" s="165"/>
      <c r="O258" s="165"/>
      <c r="P258" s="165"/>
      <c r="Q258" s="165"/>
      <c r="R258" s="165"/>
      <c r="S258" s="165"/>
      <c r="T258" s="166"/>
      <c r="AT258" s="160" t="s">
        <v>181</v>
      </c>
      <c r="AU258" s="160" t="s">
        <v>86</v>
      </c>
      <c r="AV258" s="13" t="s">
        <v>86</v>
      </c>
      <c r="AW258" s="13" t="s">
        <v>33</v>
      </c>
      <c r="AX258" s="13" t="s">
        <v>8</v>
      </c>
      <c r="AY258" s="160" t="s">
        <v>172</v>
      </c>
    </row>
    <row r="259" spans="1:65" s="2" customFormat="1" ht="24.2" customHeight="1" x14ac:dyDescent="0.2">
      <c r="A259" s="32"/>
      <c r="B259" s="144"/>
      <c r="C259" s="145" t="s">
        <v>410</v>
      </c>
      <c r="D259" s="145" t="s">
        <v>174</v>
      </c>
      <c r="E259" s="146" t="s">
        <v>383</v>
      </c>
      <c r="F259" s="147" t="s">
        <v>384</v>
      </c>
      <c r="G259" s="148" t="s">
        <v>177</v>
      </c>
      <c r="H259" s="149">
        <v>0.42499999999999999</v>
      </c>
      <c r="I259" s="150"/>
      <c r="J259" s="151">
        <f>ROUND(I259*H259,0)</f>
        <v>0</v>
      </c>
      <c r="K259" s="147" t="s">
        <v>178</v>
      </c>
      <c r="L259" s="33"/>
      <c r="M259" s="152" t="s">
        <v>1</v>
      </c>
      <c r="N259" s="153" t="s">
        <v>42</v>
      </c>
      <c r="O259" s="58"/>
      <c r="P259" s="154">
        <f>O259*H259</f>
        <v>0</v>
      </c>
      <c r="Q259" s="154">
        <v>2.3367804999999998E-2</v>
      </c>
      <c r="R259" s="154">
        <f>Q259*H259</f>
        <v>9.9313171249999985E-3</v>
      </c>
      <c r="S259" s="154">
        <v>0</v>
      </c>
      <c r="T259" s="155">
        <f>S259*H259</f>
        <v>0</v>
      </c>
      <c r="U259" s="32"/>
      <c r="V259" s="32"/>
      <c r="W259" s="32"/>
      <c r="X259" s="32"/>
      <c r="Y259" s="32"/>
      <c r="Z259" s="32"/>
      <c r="AA259" s="32"/>
      <c r="AB259" s="32"/>
      <c r="AC259" s="32"/>
      <c r="AD259" s="32"/>
      <c r="AE259" s="32"/>
      <c r="AR259" s="156" t="s">
        <v>82</v>
      </c>
      <c r="AT259" s="156" t="s">
        <v>174</v>
      </c>
      <c r="AU259" s="156" t="s">
        <v>86</v>
      </c>
      <c r="AY259" s="17" t="s">
        <v>172</v>
      </c>
      <c r="BE259" s="157">
        <f>IF(N259="základní",J259,0)</f>
        <v>0</v>
      </c>
      <c r="BF259" s="157">
        <f>IF(N259="snížená",J259,0)</f>
        <v>0</v>
      </c>
      <c r="BG259" s="157">
        <f>IF(N259="zákl. přenesená",J259,0)</f>
        <v>0</v>
      </c>
      <c r="BH259" s="157">
        <f>IF(N259="sníž. přenesená",J259,0)</f>
        <v>0</v>
      </c>
      <c r="BI259" s="157">
        <f>IF(N259="nulová",J259,0)</f>
        <v>0</v>
      </c>
      <c r="BJ259" s="17" t="s">
        <v>8</v>
      </c>
      <c r="BK259" s="157">
        <f>ROUND(I259*H259,0)</f>
        <v>0</v>
      </c>
      <c r="BL259" s="17" t="s">
        <v>82</v>
      </c>
      <c r="BM259" s="156" t="s">
        <v>652</v>
      </c>
    </row>
    <row r="260" spans="1:65" s="13" customFormat="1" ht="11.25" x14ac:dyDescent="0.2">
      <c r="B260" s="158"/>
      <c r="D260" s="159" t="s">
        <v>181</v>
      </c>
      <c r="E260" s="160" t="s">
        <v>1</v>
      </c>
      <c r="F260" s="161" t="s">
        <v>365</v>
      </c>
      <c r="H260" s="162">
        <v>0.42499999999999999</v>
      </c>
      <c r="I260" s="163"/>
      <c r="L260" s="158"/>
      <c r="M260" s="164"/>
      <c r="N260" s="165"/>
      <c r="O260" s="165"/>
      <c r="P260" s="165"/>
      <c r="Q260" s="165"/>
      <c r="R260" s="165"/>
      <c r="S260" s="165"/>
      <c r="T260" s="166"/>
      <c r="AT260" s="160" t="s">
        <v>181</v>
      </c>
      <c r="AU260" s="160" t="s">
        <v>86</v>
      </c>
      <c r="AV260" s="13" t="s">
        <v>86</v>
      </c>
      <c r="AW260" s="13" t="s">
        <v>33</v>
      </c>
      <c r="AX260" s="13" t="s">
        <v>8</v>
      </c>
      <c r="AY260" s="160" t="s">
        <v>172</v>
      </c>
    </row>
    <row r="261" spans="1:65" s="2" customFormat="1" ht="24.2" customHeight="1" x14ac:dyDescent="0.2">
      <c r="A261" s="32"/>
      <c r="B261" s="144"/>
      <c r="C261" s="145" t="s">
        <v>415</v>
      </c>
      <c r="D261" s="145" t="s">
        <v>174</v>
      </c>
      <c r="E261" s="146" t="s">
        <v>387</v>
      </c>
      <c r="F261" s="147" t="s">
        <v>388</v>
      </c>
      <c r="G261" s="148" t="s">
        <v>187</v>
      </c>
      <c r="H261" s="149">
        <v>4.7699999999999996</v>
      </c>
      <c r="I261" s="150"/>
      <c r="J261" s="151">
        <f>ROUND(I261*H261,0)</f>
        <v>0</v>
      </c>
      <c r="K261" s="147" t="s">
        <v>178</v>
      </c>
      <c r="L261" s="33"/>
      <c r="M261" s="152" t="s">
        <v>1</v>
      </c>
      <c r="N261" s="153" t="s">
        <v>42</v>
      </c>
      <c r="O261" s="58"/>
      <c r="P261" s="154">
        <f>O261*H261</f>
        <v>0</v>
      </c>
      <c r="Q261" s="154">
        <v>0</v>
      </c>
      <c r="R261" s="154">
        <f>Q261*H261</f>
        <v>0</v>
      </c>
      <c r="S261" s="154">
        <v>0.03</v>
      </c>
      <c r="T261" s="155">
        <f>S261*H261</f>
        <v>0.14309999999999998</v>
      </c>
      <c r="U261" s="32"/>
      <c r="V261" s="32"/>
      <c r="W261" s="32"/>
      <c r="X261" s="32"/>
      <c r="Y261" s="32"/>
      <c r="Z261" s="32"/>
      <c r="AA261" s="32"/>
      <c r="AB261" s="32"/>
      <c r="AC261" s="32"/>
      <c r="AD261" s="32"/>
      <c r="AE261" s="32"/>
      <c r="AR261" s="156" t="s">
        <v>82</v>
      </c>
      <c r="AT261" s="156" t="s">
        <v>174</v>
      </c>
      <c r="AU261" s="156" t="s">
        <v>86</v>
      </c>
      <c r="AY261" s="17" t="s">
        <v>172</v>
      </c>
      <c r="BE261" s="157">
        <f>IF(N261="základní",J261,0)</f>
        <v>0</v>
      </c>
      <c r="BF261" s="157">
        <f>IF(N261="snížená",J261,0)</f>
        <v>0</v>
      </c>
      <c r="BG261" s="157">
        <f>IF(N261="zákl. přenesená",J261,0)</f>
        <v>0</v>
      </c>
      <c r="BH261" s="157">
        <f>IF(N261="sníž. přenesená",J261,0)</f>
        <v>0</v>
      </c>
      <c r="BI261" s="157">
        <f>IF(N261="nulová",J261,0)</f>
        <v>0</v>
      </c>
      <c r="BJ261" s="17" t="s">
        <v>8</v>
      </c>
      <c r="BK261" s="157">
        <f>ROUND(I261*H261,0)</f>
        <v>0</v>
      </c>
      <c r="BL261" s="17" t="s">
        <v>82</v>
      </c>
      <c r="BM261" s="156" t="s">
        <v>653</v>
      </c>
    </row>
    <row r="262" spans="1:65" s="13" customFormat="1" ht="11.25" x14ac:dyDescent="0.2">
      <c r="B262" s="158"/>
      <c r="D262" s="159" t="s">
        <v>181</v>
      </c>
      <c r="E262" s="160" t="s">
        <v>1</v>
      </c>
      <c r="F262" s="161" t="s">
        <v>103</v>
      </c>
      <c r="H262" s="162">
        <v>4.7699999999999996</v>
      </c>
      <c r="I262" s="163"/>
      <c r="L262" s="158"/>
      <c r="M262" s="164"/>
      <c r="N262" s="165"/>
      <c r="O262" s="165"/>
      <c r="P262" s="165"/>
      <c r="Q262" s="165"/>
      <c r="R262" s="165"/>
      <c r="S262" s="165"/>
      <c r="T262" s="166"/>
      <c r="AT262" s="160" t="s">
        <v>181</v>
      </c>
      <c r="AU262" s="160" t="s">
        <v>86</v>
      </c>
      <c r="AV262" s="13" t="s">
        <v>86</v>
      </c>
      <c r="AW262" s="13" t="s">
        <v>33</v>
      </c>
      <c r="AX262" s="13" t="s">
        <v>8</v>
      </c>
      <c r="AY262" s="160" t="s">
        <v>172</v>
      </c>
    </row>
    <row r="263" spans="1:65" s="2" customFormat="1" ht="24.2" customHeight="1" x14ac:dyDescent="0.2">
      <c r="A263" s="32"/>
      <c r="B263" s="144"/>
      <c r="C263" s="145" t="s">
        <v>421</v>
      </c>
      <c r="D263" s="145" t="s">
        <v>174</v>
      </c>
      <c r="E263" s="146" t="s">
        <v>391</v>
      </c>
      <c r="F263" s="147" t="s">
        <v>392</v>
      </c>
      <c r="G263" s="148" t="s">
        <v>187</v>
      </c>
      <c r="H263" s="149">
        <v>4.7699999999999996</v>
      </c>
      <c r="I263" s="150"/>
      <c r="J263" s="151">
        <f>ROUND(I263*H263,0)</f>
        <v>0</v>
      </c>
      <c r="K263" s="147" t="s">
        <v>178</v>
      </c>
      <c r="L263" s="33"/>
      <c r="M263" s="152" t="s">
        <v>1</v>
      </c>
      <c r="N263" s="153" t="s">
        <v>42</v>
      </c>
      <c r="O263" s="58"/>
      <c r="P263" s="154">
        <f>O263*H263</f>
        <v>0</v>
      </c>
      <c r="Q263" s="154">
        <v>0</v>
      </c>
      <c r="R263" s="154">
        <f>Q263*H263</f>
        <v>0</v>
      </c>
      <c r="S263" s="154">
        <v>0</v>
      </c>
      <c r="T263" s="155">
        <f>S263*H263</f>
        <v>0</v>
      </c>
      <c r="U263" s="32"/>
      <c r="V263" s="32"/>
      <c r="W263" s="32"/>
      <c r="X263" s="32"/>
      <c r="Y263" s="32"/>
      <c r="Z263" s="32"/>
      <c r="AA263" s="32"/>
      <c r="AB263" s="32"/>
      <c r="AC263" s="32"/>
      <c r="AD263" s="32"/>
      <c r="AE263" s="32"/>
      <c r="AR263" s="156" t="s">
        <v>82</v>
      </c>
      <c r="AT263" s="156" t="s">
        <v>174</v>
      </c>
      <c r="AU263" s="156" t="s">
        <v>86</v>
      </c>
      <c r="AY263" s="17" t="s">
        <v>172</v>
      </c>
      <c r="BE263" s="157">
        <f>IF(N263="základní",J263,0)</f>
        <v>0</v>
      </c>
      <c r="BF263" s="157">
        <f>IF(N263="snížená",J263,0)</f>
        <v>0</v>
      </c>
      <c r="BG263" s="157">
        <f>IF(N263="zákl. přenesená",J263,0)</f>
        <v>0</v>
      </c>
      <c r="BH263" s="157">
        <f>IF(N263="sníž. přenesená",J263,0)</f>
        <v>0</v>
      </c>
      <c r="BI263" s="157">
        <f>IF(N263="nulová",J263,0)</f>
        <v>0</v>
      </c>
      <c r="BJ263" s="17" t="s">
        <v>8</v>
      </c>
      <c r="BK263" s="157">
        <f>ROUND(I263*H263,0)</f>
        <v>0</v>
      </c>
      <c r="BL263" s="17" t="s">
        <v>82</v>
      </c>
      <c r="BM263" s="156" t="s">
        <v>654</v>
      </c>
    </row>
    <row r="264" spans="1:65" s="13" customFormat="1" ht="11.25" x14ac:dyDescent="0.2">
      <c r="B264" s="158"/>
      <c r="D264" s="159" t="s">
        <v>181</v>
      </c>
      <c r="E264" s="160" t="s">
        <v>1</v>
      </c>
      <c r="F264" s="161" t="s">
        <v>394</v>
      </c>
      <c r="H264" s="162">
        <v>4.7699999999999996</v>
      </c>
      <c r="I264" s="163"/>
      <c r="L264" s="158"/>
      <c r="M264" s="164"/>
      <c r="N264" s="165"/>
      <c r="O264" s="165"/>
      <c r="P264" s="165"/>
      <c r="Q264" s="165"/>
      <c r="R264" s="165"/>
      <c r="S264" s="165"/>
      <c r="T264" s="166"/>
      <c r="AT264" s="160" t="s">
        <v>181</v>
      </c>
      <c r="AU264" s="160" t="s">
        <v>86</v>
      </c>
      <c r="AV264" s="13" t="s">
        <v>86</v>
      </c>
      <c r="AW264" s="13" t="s">
        <v>33</v>
      </c>
      <c r="AX264" s="13" t="s">
        <v>77</v>
      </c>
      <c r="AY264" s="160" t="s">
        <v>172</v>
      </c>
    </row>
    <row r="265" spans="1:65" s="14" customFormat="1" ht="11.25" x14ac:dyDescent="0.2">
      <c r="B265" s="167"/>
      <c r="D265" s="159" t="s">
        <v>181</v>
      </c>
      <c r="E265" s="168" t="s">
        <v>103</v>
      </c>
      <c r="F265" s="169" t="s">
        <v>395</v>
      </c>
      <c r="H265" s="170">
        <v>4.7699999999999996</v>
      </c>
      <c r="I265" s="171"/>
      <c r="L265" s="167"/>
      <c r="M265" s="172"/>
      <c r="N265" s="173"/>
      <c r="O265" s="173"/>
      <c r="P265" s="173"/>
      <c r="Q265" s="173"/>
      <c r="R265" s="173"/>
      <c r="S265" s="173"/>
      <c r="T265" s="174"/>
      <c r="AT265" s="168" t="s">
        <v>181</v>
      </c>
      <c r="AU265" s="168" t="s">
        <v>86</v>
      </c>
      <c r="AV265" s="14" t="s">
        <v>184</v>
      </c>
      <c r="AW265" s="14" t="s">
        <v>33</v>
      </c>
      <c r="AX265" s="14" t="s">
        <v>8</v>
      </c>
      <c r="AY265" s="168" t="s">
        <v>172</v>
      </c>
    </row>
    <row r="266" spans="1:65" s="2" customFormat="1" ht="24.2" customHeight="1" x14ac:dyDescent="0.2">
      <c r="A266" s="32"/>
      <c r="B266" s="144"/>
      <c r="C266" s="175" t="s">
        <v>426</v>
      </c>
      <c r="D266" s="175" t="s">
        <v>210</v>
      </c>
      <c r="E266" s="176" t="s">
        <v>397</v>
      </c>
      <c r="F266" s="177" t="s">
        <v>398</v>
      </c>
      <c r="G266" s="178" t="s">
        <v>187</v>
      </c>
      <c r="H266" s="179">
        <v>5.2469999999999999</v>
      </c>
      <c r="I266" s="180"/>
      <c r="J266" s="181">
        <f>ROUND(I266*H266,0)</f>
        <v>0</v>
      </c>
      <c r="K266" s="177" t="s">
        <v>178</v>
      </c>
      <c r="L266" s="182"/>
      <c r="M266" s="183" t="s">
        <v>1</v>
      </c>
      <c r="N266" s="184" t="s">
        <v>42</v>
      </c>
      <c r="O266" s="58"/>
      <c r="P266" s="154">
        <f>O266*H266</f>
        <v>0</v>
      </c>
      <c r="Q266" s="154">
        <v>1.4500000000000001E-2</v>
      </c>
      <c r="R266" s="154">
        <f>Q266*H266</f>
        <v>7.6081499999999996E-2</v>
      </c>
      <c r="S266" s="154">
        <v>0</v>
      </c>
      <c r="T266" s="155">
        <f>S266*H266</f>
        <v>0</v>
      </c>
      <c r="U266" s="32"/>
      <c r="V266" s="32"/>
      <c r="W266" s="32"/>
      <c r="X266" s="32"/>
      <c r="Y266" s="32"/>
      <c r="Z266" s="32"/>
      <c r="AA266" s="32"/>
      <c r="AB266" s="32"/>
      <c r="AC266" s="32"/>
      <c r="AD266" s="32"/>
      <c r="AE266" s="32"/>
      <c r="AR266" s="156" t="s">
        <v>346</v>
      </c>
      <c r="AT266" s="156" t="s">
        <v>210</v>
      </c>
      <c r="AU266" s="156" t="s">
        <v>86</v>
      </c>
      <c r="AY266" s="17" t="s">
        <v>172</v>
      </c>
      <c r="BE266" s="157">
        <f>IF(N266="základní",J266,0)</f>
        <v>0</v>
      </c>
      <c r="BF266" s="157">
        <f>IF(N266="snížená",J266,0)</f>
        <v>0</v>
      </c>
      <c r="BG266" s="157">
        <f>IF(N266="zákl. přenesená",J266,0)</f>
        <v>0</v>
      </c>
      <c r="BH266" s="157">
        <f>IF(N266="sníž. přenesená",J266,0)</f>
        <v>0</v>
      </c>
      <c r="BI266" s="157">
        <f>IF(N266="nulová",J266,0)</f>
        <v>0</v>
      </c>
      <c r="BJ266" s="17" t="s">
        <v>8</v>
      </c>
      <c r="BK266" s="157">
        <f>ROUND(I266*H266,0)</f>
        <v>0</v>
      </c>
      <c r="BL266" s="17" t="s">
        <v>82</v>
      </c>
      <c r="BM266" s="156" t="s">
        <v>655</v>
      </c>
    </row>
    <row r="267" spans="1:65" s="13" customFormat="1" ht="11.25" x14ac:dyDescent="0.2">
      <c r="B267" s="158"/>
      <c r="D267" s="159" t="s">
        <v>181</v>
      </c>
      <c r="E267" s="160" t="s">
        <v>1</v>
      </c>
      <c r="F267" s="161" t="s">
        <v>354</v>
      </c>
      <c r="H267" s="162">
        <v>5.2469999999999999</v>
      </c>
      <c r="I267" s="163"/>
      <c r="L267" s="158"/>
      <c r="M267" s="164"/>
      <c r="N267" s="165"/>
      <c r="O267" s="165"/>
      <c r="P267" s="165"/>
      <c r="Q267" s="165"/>
      <c r="R267" s="165"/>
      <c r="S267" s="165"/>
      <c r="T267" s="166"/>
      <c r="AT267" s="160" t="s">
        <v>181</v>
      </c>
      <c r="AU267" s="160" t="s">
        <v>86</v>
      </c>
      <c r="AV267" s="13" t="s">
        <v>86</v>
      </c>
      <c r="AW267" s="13" t="s">
        <v>33</v>
      </c>
      <c r="AX267" s="13" t="s">
        <v>8</v>
      </c>
      <c r="AY267" s="160" t="s">
        <v>172</v>
      </c>
    </row>
    <row r="268" spans="1:65" s="2" customFormat="1" ht="24.2" customHeight="1" x14ac:dyDescent="0.2">
      <c r="A268" s="32"/>
      <c r="B268" s="144"/>
      <c r="C268" s="145" t="s">
        <v>431</v>
      </c>
      <c r="D268" s="145" t="s">
        <v>174</v>
      </c>
      <c r="E268" s="146" t="s">
        <v>401</v>
      </c>
      <c r="F268" s="147" t="s">
        <v>402</v>
      </c>
      <c r="G268" s="148" t="s">
        <v>316</v>
      </c>
      <c r="H268" s="149">
        <v>0.34399999999999997</v>
      </c>
      <c r="I268" s="150"/>
      <c r="J268" s="151">
        <f>ROUND(I268*H268,0)</f>
        <v>0</v>
      </c>
      <c r="K268" s="147" t="s">
        <v>178</v>
      </c>
      <c r="L268" s="33"/>
      <c r="M268" s="152" t="s">
        <v>1</v>
      </c>
      <c r="N268" s="153" t="s">
        <v>42</v>
      </c>
      <c r="O268" s="58"/>
      <c r="P268" s="154">
        <f>O268*H268</f>
        <v>0</v>
      </c>
      <c r="Q268" s="154">
        <v>0</v>
      </c>
      <c r="R268" s="154">
        <f>Q268*H268</f>
        <v>0</v>
      </c>
      <c r="S268" s="154">
        <v>0</v>
      </c>
      <c r="T268" s="155">
        <f>S268*H268</f>
        <v>0</v>
      </c>
      <c r="U268" s="32"/>
      <c r="V268" s="32"/>
      <c r="W268" s="32"/>
      <c r="X268" s="32"/>
      <c r="Y268" s="32"/>
      <c r="Z268" s="32"/>
      <c r="AA268" s="32"/>
      <c r="AB268" s="32"/>
      <c r="AC268" s="32"/>
      <c r="AD268" s="32"/>
      <c r="AE268" s="32"/>
      <c r="AR268" s="156" t="s">
        <v>82</v>
      </c>
      <c r="AT268" s="156" t="s">
        <v>174</v>
      </c>
      <c r="AU268" s="156" t="s">
        <v>86</v>
      </c>
      <c r="AY268" s="17" t="s">
        <v>172</v>
      </c>
      <c r="BE268" s="157">
        <f>IF(N268="základní",J268,0)</f>
        <v>0</v>
      </c>
      <c r="BF268" s="157">
        <f>IF(N268="snížená",J268,0)</f>
        <v>0</v>
      </c>
      <c r="BG268" s="157">
        <f>IF(N268="zákl. přenesená",J268,0)</f>
        <v>0</v>
      </c>
      <c r="BH268" s="157">
        <f>IF(N268="sníž. přenesená",J268,0)</f>
        <v>0</v>
      </c>
      <c r="BI268" s="157">
        <f>IF(N268="nulová",J268,0)</f>
        <v>0</v>
      </c>
      <c r="BJ268" s="17" t="s">
        <v>8</v>
      </c>
      <c r="BK268" s="157">
        <f>ROUND(I268*H268,0)</f>
        <v>0</v>
      </c>
      <c r="BL268" s="17" t="s">
        <v>82</v>
      </c>
      <c r="BM268" s="156" t="s">
        <v>656</v>
      </c>
    </row>
    <row r="269" spans="1:65" s="12" customFormat="1" ht="22.9" customHeight="1" x14ac:dyDescent="0.2">
      <c r="B269" s="131"/>
      <c r="D269" s="132" t="s">
        <v>76</v>
      </c>
      <c r="E269" s="142" t="s">
        <v>404</v>
      </c>
      <c r="F269" s="142" t="s">
        <v>405</v>
      </c>
      <c r="I269" s="134"/>
      <c r="J269" s="143">
        <f>BK269</f>
        <v>0</v>
      </c>
      <c r="L269" s="131"/>
      <c r="M269" s="136"/>
      <c r="N269" s="137"/>
      <c r="O269" s="137"/>
      <c r="P269" s="138">
        <f>SUM(P270:P274)</f>
        <v>0</v>
      </c>
      <c r="Q269" s="137"/>
      <c r="R269" s="138">
        <f>SUM(R270:R274)</f>
        <v>5.1174400000000002E-2</v>
      </c>
      <c r="S269" s="137"/>
      <c r="T269" s="139">
        <f>SUM(T270:T274)</f>
        <v>0</v>
      </c>
      <c r="AR269" s="132" t="s">
        <v>86</v>
      </c>
      <c r="AT269" s="140" t="s">
        <v>76</v>
      </c>
      <c r="AU269" s="140" t="s">
        <v>8</v>
      </c>
      <c r="AY269" s="132" t="s">
        <v>172</v>
      </c>
      <c r="BK269" s="141">
        <f>SUM(BK270:BK274)</f>
        <v>0</v>
      </c>
    </row>
    <row r="270" spans="1:65" s="2" customFormat="1" ht="24.2" customHeight="1" x14ac:dyDescent="0.2">
      <c r="A270" s="32"/>
      <c r="B270" s="144"/>
      <c r="C270" s="145" t="s">
        <v>435</v>
      </c>
      <c r="D270" s="145" t="s">
        <v>174</v>
      </c>
      <c r="E270" s="146" t="s">
        <v>407</v>
      </c>
      <c r="F270" s="147" t="s">
        <v>408</v>
      </c>
      <c r="G270" s="148" t="s">
        <v>187</v>
      </c>
      <c r="H270" s="149">
        <v>17.690000000000001</v>
      </c>
      <c r="I270" s="150"/>
      <c r="J270" s="151">
        <f>ROUND(I270*H270,0)</f>
        <v>0</v>
      </c>
      <c r="K270" s="147" t="s">
        <v>178</v>
      </c>
      <c r="L270" s="33"/>
      <c r="M270" s="152" t="s">
        <v>1</v>
      </c>
      <c r="N270" s="153" t="s">
        <v>42</v>
      </c>
      <c r="O270" s="58"/>
      <c r="P270" s="154">
        <f>O270*H270</f>
        <v>0</v>
      </c>
      <c r="Q270" s="154">
        <v>2.65E-3</v>
      </c>
      <c r="R270" s="154">
        <f>Q270*H270</f>
        <v>4.6878500000000004E-2</v>
      </c>
      <c r="S270" s="154">
        <v>0</v>
      </c>
      <c r="T270" s="155">
        <f>S270*H270</f>
        <v>0</v>
      </c>
      <c r="U270" s="32"/>
      <c r="V270" s="32"/>
      <c r="W270" s="32"/>
      <c r="X270" s="32"/>
      <c r="Y270" s="32"/>
      <c r="Z270" s="32"/>
      <c r="AA270" s="32"/>
      <c r="AB270" s="32"/>
      <c r="AC270" s="32"/>
      <c r="AD270" s="32"/>
      <c r="AE270" s="32"/>
      <c r="AR270" s="156" t="s">
        <v>82</v>
      </c>
      <c r="AT270" s="156" t="s">
        <v>174</v>
      </c>
      <c r="AU270" s="156" t="s">
        <v>86</v>
      </c>
      <c r="AY270" s="17" t="s">
        <v>172</v>
      </c>
      <c r="BE270" s="157">
        <f>IF(N270="základní",J270,0)</f>
        <v>0</v>
      </c>
      <c r="BF270" s="157">
        <f>IF(N270="snížená",J270,0)</f>
        <v>0</v>
      </c>
      <c r="BG270" s="157">
        <f>IF(N270="zákl. přenesená",J270,0)</f>
        <v>0</v>
      </c>
      <c r="BH270" s="157">
        <f>IF(N270="sníž. přenesená",J270,0)</f>
        <v>0</v>
      </c>
      <c r="BI270" s="157">
        <f>IF(N270="nulová",J270,0)</f>
        <v>0</v>
      </c>
      <c r="BJ270" s="17" t="s">
        <v>8</v>
      </c>
      <c r="BK270" s="157">
        <f>ROUND(I270*H270,0)</f>
        <v>0</v>
      </c>
      <c r="BL270" s="17" t="s">
        <v>82</v>
      </c>
      <c r="BM270" s="156" t="s">
        <v>657</v>
      </c>
    </row>
    <row r="271" spans="1:65" s="13" customFormat="1" ht="11.25" x14ac:dyDescent="0.2">
      <c r="B271" s="158"/>
      <c r="D271" s="159" t="s">
        <v>181</v>
      </c>
      <c r="E271" s="160" t="s">
        <v>1</v>
      </c>
      <c r="F271" s="161" t="s">
        <v>119</v>
      </c>
      <c r="H271" s="162">
        <v>17.690000000000001</v>
      </c>
      <c r="I271" s="163"/>
      <c r="L271" s="158"/>
      <c r="M271" s="164"/>
      <c r="N271" s="165"/>
      <c r="O271" s="165"/>
      <c r="P271" s="165"/>
      <c r="Q271" s="165"/>
      <c r="R271" s="165"/>
      <c r="S271" s="165"/>
      <c r="T271" s="166"/>
      <c r="AT271" s="160" t="s">
        <v>181</v>
      </c>
      <c r="AU271" s="160" t="s">
        <v>86</v>
      </c>
      <c r="AV271" s="13" t="s">
        <v>86</v>
      </c>
      <c r="AW271" s="13" t="s">
        <v>33</v>
      </c>
      <c r="AX271" s="13" t="s">
        <v>8</v>
      </c>
      <c r="AY271" s="160" t="s">
        <v>172</v>
      </c>
    </row>
    <row r="272" spans="1:65" s="2" customFormat="1" ht="24.2" customHeight="1" x14ac:dyDescent="0.2">
      <c r="A272" s="32"/>
      <c r="B272" s="144"/>
      <c r="C272" s="145" t="s">
        <v>439</v>
      </c>
      <c r="D272" s="145" t="s">
        <v>174</v>
      </c>
      <c r="E272" s="146" t="s">
        <v>411</v>
      </c>
      <c r="F272" s="147" t="s">
        <v>412</v>
      </c>
      <c r="G272" s="148" t="s">
        <v>271</v>
      </c>
      <c r="H272" s="149">
        <v>7.6</v>
      </c>
      <c r="I272" s="150"/>
      <c r="J272" s="151">
        <f>ROUND(I272*H272,0)</f>
        <v>0</v>
      </c>
      <c r="K272" s="147" t="s">
        <v>178</v>
      </c>
      <c r="L272" s="33"/>
      <c r="M272" s="152" t="s">
        <v>1</v>
      </c>
      <c r="N272" s="153" t="s">
        <v>42</v>
      </c>
      <c r="O272" s="58"/>
      <c r="P272" s="154">
        <f>O272*H272</f>
        <v>0</v>
      </c>
      <c r="Q272" s="154">
        <v>5.6525E-4</v>
      </c>
      <c r="R272" s="154">
        <f>Q272*H272</f>
        <v>4.2959000000000001E-3</v>
      </c>
      <c r="S272" s="154">
        <v>0</v>
      </c>
      <c r="T272" s="155">
        <f>S272*H272</f>
        <v>0</v>
      </c>
      <c r="U272" s="32"/>
      <c r="V272" s="32"/>
      <c r="W272" s="32"/>
      <c r="X272" s="32"/>
      <c r="Y272" s="32"/>
      <c r="Z272" s="32"/>
      <c r="AA272" s="32"/>
      <c r="AB272" s="32"/>
      <c r="AC272" s="32"/>
      <c r="AD272" s="32"/>
      <c r="AE272" s="32"/>
      <c r="AR272" s="156" t="s">
        <v>82</v>
      </c>
      <c r="AT272" s="156" t="s">
        <v>174</v>
      </c>
      <c r="AU272" s="156" t="s">
        <v>86</v>
      </c>
      <c r="AY272" s="17" t="s">
        <v>172</v>
      </c>
      <c r="BE272" s="157">
        <f>IF(N272="základní",J272,0)</f>
        <v>0</v>
      </c>
      <c r="BF272" s="157">
        <f>IF(N272="snížená",J272,0)</f>
        <v>0</v>
      </c>
      <c r="BG272" s="157">
        <f>IF(N272="zákl. přenesená",J272,0)</f>
        <v>0</v>
      </c>
      <c r="BH272" s="157">
        <f>IF(N272="sníž. přenesená",J272,0)</f>
        <v>0</v>
      </c>
      <c r="BI272" s="157">
        <f>IF(N272="nulová",J272,0)</f>
        <v>0</v>
      </c>
      <c r="BJ272" s="17" t="s">
        <v>8</v>
      </c>
      <c r="BK272" s="157">
        <f>ROUND(I272*H272,0)</f>
        <v>0</v>
      </c>
      <c r="BL272" s="17" t="s">
        <v>82</v>
      </c>
      <c r="BM272" s="156" t="s">
        <v>658</v>
      </c>
    </row>
    <row r="273" spans="1:65" s="13" customFormat="1" ht="11.25" x14ac:dyDescent="0.2">
      <c r="B273" s="158"/>
      <c r="D273" s="159" t="s">
        <v>181</v>
      </c>
      <c r="E273" s="160" t="s">
        <v>1</v>
      </c>
      <c r="F273" s="161" t="s">
        <v>659</v>
      </c>
      <c r="H273" s="162">
        <v>7.6</v>
      </c>
      <c r="I273" s="163"/>
      <c r="L273" s="158"/>
      <c r="M273" s="164"/>
      <c r="N273" s="165"/>
      <c r="O273" s="165"/>
      <c r="P273" s="165"/>
      <c r="Q273" s="165"/>
      <c r="R273" s="165"/>
      <c r="S273" s="165"/>
      <c r="T273" s="166"/>
      <c r="AT273" s="160" t="s">
        <v>181</v>
      </c>
      <c r="AU273" s="160" t="s">
        <v>86</v>
      </c>
      <c r="AV273" s="13" t="s">
        <v>86</v>
      </c>
      <c r="AW273" s="13" t="s">
        <v>33</v>
      </c>
      <c r="AX273" s="13" t="s">
        <v>8</v>
      </c>
      <c r="AY273" s="160" t="s">
        <v>172</v>
      </c>
    </row>
    <row r="274" spans="1:65" s="2" customFormat="1" ht="24.2" customHeight="1" x14ac:dyDescent="0.2">
      <c r="A274" s="32"/>
      <c r="B274" s="144"/>
      <c r="C274" s="145" t="s">
        <v>443</v>
      </c>
      <c r="D274" s="145" t="s">
        <v>174</v>
      </c>
      <c r="E274" s="146" t="s">
        <v>416</v>
      </c>
      <c r="F274" s="147" t="s">
        <v>417</v>
      </c>
      <c r="G274" s="148" t="s">
        <v>316</v>
      </c>
      <c r="H274" s="149">
        <v>5.0999999999999997E-2</v>
      </c>
      <c r="I274" s="150"/>
      <c r="J274" s="151">
        <f>ROUND(I274*H274,0)</f>
        <v>0</v>
      </c>
      <c r="K274" s="147" t="s">
        <v>178</v>
      </c>
      <c r="L274" s="33"/>
      <c r="M274" s="152" t="s">
        <v>1</v>
      </c>
      <c r="N274" s="153" t="s">
        <v>42</v>
      </c>
      <c r="O274" s="58"/>
      <c r="P274" s="154">
        <f>O274*H274</f>
        <v>0</v>
      </c>
      <c r="Q274" s="154">
        <v>0</v>
      </c>
      <c r="R274" s="154">
        <f>Q274*H274</f>
        <v>0</v>
      </c>
      <c r="S274" s="154">
        <v>0</v>
      </c>
      <c r="T274" s="155">
        <f>S274*H274</f>
        <v>0</v>
      </c>
      <c r="U274" s="32"/>
      <c r="V274" s="32"/>
      <c r="W274" s="32"/>
      <c r="X274" s="32"/>
      <c r="Y274" s="32"/>
      <c r="Z274" s="32"/>
      <c r="AA274" s="32"/>
      <c r="AB274" s="32"/>
      <c r="AC274" s="32"/>
      <c r="AD274" s="32"/>
      <c r="AE274" s="32"/>
      <c r="AR274" s="156" t="s">
        <v>82</v>
      </c>
      <c r="AT274" s="156" t="s">
        <v>174</v>
      </c>
      <c r="AU274" s="156" t="s">
        <v>86</v>
      </c>
      <c r="AY274" s="17" t="s">
        <v>172</v>
      </c>
      <c r="BE274" s="157">
        <f>IF(N274="základní",J274,0)</f>
        <v>0</v>
      </c>
      <c r="BF274" s="157">
        <f>IF(N274="snížená",J274,0)</f>
        <v>0</v>
      </c>
      <c r="BG274" s="157">
        <f>IF(N274="zákl. přenesená",J274,0)</f>
        <v>0</v>
      </c>
      <c r="BH274" s="157">
        <f>IF(N274="sníž. přenesená",J274,0)</f>
        <v>0</v>
      </c>
      <c r="BI274" s="157">
        <f>IF(N274="nulová",J274,0)</f>
        <v>0</v>
      </c>
      <c r="BJ274" s="17" t="s">
        <v>8</v>
      </c>
      <c r="BK274" s="157">
        <f>ROUND(I274*H274,0)</f>
        <v>0</v>
      </c>
      <c r="BL274" s="17" t="s">
        <v>82</v>
      </c>
      <c r="BM274" s="156" t="s">
        <v>660</v>
      </c>
    </row>
    <row r="275" spans="1:65" s="12" customFormat="1" ht="22.9" customHeight="1" x14ac:dyDescent="0.2">
      <c r="B275" s="131"/>
      <c r="D275" s="132" t="s">
        <v>76</v>
      </c>
      <c r="E275" s="142" t="s">
        <v>419</v>
      </c>
      <c r="F275" s="142" t="s">
        <v>420</v>
      </c>
      <c r="I275" s="134"/>
      <c r="J275" s="143">
        <f>BK275</f>
        <v>0</v>
      </c>
      <c r="L275" s="131"/>
      <c r="M275" s="136"/>
      <c r="N275" s="137"/>
      <c r="O275" s="137"/>
      <c r="P275" s="138">
        <f>SUM(P276:P291)</f>
        <v>0</v>
      </c>
      <c r="Q275" s="137"/>
      <c r="R275" s="138">
        <f>SUM(R276:R291)</f>
        <v>5.2539299999999995E-3</v>
      </c>
      <c r="S275" s="137"/>
      <c r="T275" s="139">
        <f>SUM(T276:T291)</f>
        <v>0.16805500000000001</v>
      </c>
      <c r="AR275" s="132" t="s">
        <v>86</v>
      </c>
      <c r="AT275" s="140" t="s">
        <v>76</v>
      </c>
      <c r="AU275" s="140" t="s">
        <v>8</v>
      </c>
      <c r="AY275" s="132" t="s">
        <v>172</v>
      </c>
      <c r="BK275" s="141">
        <f>SUM(BK276:BK291)</f>
        <v>0</v>
      </c>
    </row>
    <row r="276" spans="1:65" s="2" customFormat="1" ht="14.45" customHeight="1" x14ac:dyDescent="0.2">
      <c r="A276" s="32"/>
      <c r="B276" s="144"/>
      <c r="C276" s="145" t="s">
        <v>448</v>
      </c>
      <c r="D276" s="145" t="s">
        <v>174</v>
      </c>
      <c r="E276" s="146" t="s">
        <v>422</v>
      </c>
      <c r="F276" s="147" t="s">
        <v>423</v>
      </c>
      <c r="G276" s="148" t="s">
        <v>187</v>
      </c>
      <c r="H276" s="149">
        <v>17.690000000000001</v>
      </c>
      <c r="I276" s="150"/>
      <c r="J276" s="151">
        <f>ROUND(I276*H276,0)</f>
        <v>0</v>
      </c>
      <c r="K276" s="147" t="s">
        <v>178</v>
      </c>
      <c r="L276" s="33"/>
      <c r="M276" s="152" t="s">
        <v>1</v>
      </c>
      <c r="N276" s="153" t="s">
        <v>42</v>
      </c>
      <c r="O276" s="58"/>
      <c r="P276" s="154">
        <f>O276*H276</f>
        <v>0</v>
      </c>
      <c r="Q276" s="154">
        <v>0</v>
      </c>
      <c r="R276" s="154">
        <f>Q276*H276</f>
        <v>0</v>
      </c>
      <c r="S276" s="154">
        <v>9.4999999999999998E-3</v>
      </c>
      <c r="T276" s="155">
        <f>S276*H276</f>
        <v>0.16805500000000001</v>
      </c>
      <c r="U276" s="32"/>
      <c r="V276" s="32"/>
      <c r="W276" s="32"/>
      <c r="X276" s="32"/>
      <c r="Y276" s="32"/>
      <c r="Z276" s="32"/>
      <c r="AA276" s="32"/>
      <c r="AB276" s="32"/>
      <c r="AC276" s="32"/>
      <c r="AD276" s="32"/>
      <c r="AE276" s="32"/>
      <c r="AR276" s="156" t="s">
        <v>82</v>
      </c>
      <c r="AT276" s="156" t="s">
        <v>174</v>
      </c>
      <c r="AU276" s="156" t="s">
        <v>86</v>
      </c>
      <c r="AY276" s="17" t="s">
        <v>172</v>
      </c>
      <c r="BE276" s="157">
        <f>IF(N276="základní",J276,0)</f>
        <v>0</v>
      </c>
      <c r="BF276" s="157">
        <f>IF(N276="snížená",J276,0)</f>
        <v>0</v>
      </c>
      <c r="BG276" s="157">
        <f>IF(N276="zákl. přenesená",J276,0)</f>
        <v>0</v>
      </c>
      <c r="BH276" s="157">
        <f>IF(N276="sníž. přenesená",J276,0)</f>
        <v>0</v>
      </c>
      <c r="BI276" s="157">
        <f>IF(N276="nulová",J276,0)</f>
        <v>0</v>
      </c>
      <c r="BJ276" s="17" t="s">
        <v>8</v>
      </c>
      <c r="BK276" s="157">
        <f>ROUND(I276*H276,0)</f>
        <v>0</v>
      </c>
      <c r="BL276" s="17" t="s">
        <v>82</v>
      </c>
      <c r="BM276" s="156" t="s">
        <v>661</v>
      </c>
    </row>
    <row r="277" spans="1:65" s="13" customFormat="1" ht="11.25" x14ac:dyDescent="0.2">
      <c r="B277" s="158"/>
      <c r="D277" s="159" t="s">
        <v>181</v>
      </c>
      <c r="E277" s="160" t="s">
        <v>1</v>
      </c>
      <c r="F277" s="161" t="s">
        <v>648</v>
      </c>
      <c r="H277" s="162">
        <v>11.97</v>
      </c>
      <c r="I277" s="163"/>
      <c r="L277" s="158"/>
      <c r="M277" s="164"/>
      <c r="N277" s="165"/>
      <c r="O277" s="165"/>
      <c r="P277" s="165"/>
      <c r="Q277" s="165"/>
      <c r="R277" s="165"/>
      <c r="S277" s="165"/>
      <c r="T277" s="166"/>
      <c r="AT277" s="160" t="s">
        <v>181</v>
      </c>
      <c r="AU277" s="160" t="s">
        <v>86</v>
      </c>
      <c r="AV277" s="13" t="s">
        <v>86</v>
      </c>
      <c r="AW277" s="13" t="s">
        <v>33</v>
      </c>
      <c r="AX277" s="13" t="s">
        <v>77</v>
      </c>
      <c r="AY277" s="160" t="s">
        <v>172</v>
      </c>
    </row>
    <row r="278" spans="1:65" s="13" customFormat="1" ht="11.25" x14ac:dyDescent="0.2">
      <c r="B278" s="158"/>
      <c r="D278" s="159" t="s">
        <v>181</v>
      </c>
      <c r="E278" s="160" t="s">
        <v>1</v>
      </c>
      <c r="F278" s="161" t="s">
        <v>649</v>
      </c>
      <c r="H278" s="162">
        <v>5.72</v>
      </c>
      <c r="I278" s="163"/>
      <c r="L278" s="158"/>
      <c r="M278" s="164"/>
      <c r="N278" s="165"/>
      <c r="O278" s="165"/>
      <c r="P278" s="165"/>
      <c r="Q278" s="165"/>
      <c r="R278" s="165"/>
      <c r="S278" s="165"/>
      <c r="T278" s="166"/>
      <c r="AT278" s="160" t="s">
        <v>181</v>
      </c>
      <c r="AU278" s="160" t="s">
        <v>86</v>
      </c>
      <c r="AV278" s="13" t="s">
        <v>86</v>
      </c>
      <c r="AW278" s="13" t="s">
        <v>33</v>
      </c>
      <c r="AX278" s="13" t="s">
        <v>77</v>
      </c>
      <c r="AY278" s="160" t="s">
        <v>172</v>
      </c>
    </row>
    <row r="279" spans="1:65" s="14" customFormat="1" ht="11.25" x14ac:dyDescent="0.2">
      <c r="B279" s="167"/>
      <c r="D279" s="159" t="s">
        <v>181</v>
      </c>
      <c r="E279" s="168" t="s">
        <v>115</v>
      </c>
      <c r="F279" s="169" t="s">
        <v>425</v>
      </c>
      <c r="H279" s="170">
        <v>17.690000000000001</v>
      </c>
      <c r="I279" s="171"/>
      <c r="L279" s="167"/>
      <c r="M279" s="172"/>
      <c r="N279" s="173"/>
      <c r="O279" s="173"/>
      <c r="P279" s="173"/>
      <c r="Q279" s="173"/>
      <c r="R279" s="173"/>
      <c r="S279" s="173"/>
      <c r="T279" s="174"/>
      <c r="AT279" s="168" t="s">
        <v>181</v>
      </c>
      <c r="AU279" s="168" t="s">
        <v>86</v>
      </c>
      <c r="AV279" s="14" t="s">
        <v>184</v>
      </c>
      <c r="AW279" s="14" t="s">
        <v>33</v>
      </c>
      <c r="AX279" s="14" t="s">
        <v>8</v>
      </c>
      <c r="AY279" s="168" t="s">
        <v>172</v>
      </c>
    </row>
    <row r="280" spans="1:65" s="2" customFormat="1" ht="24.2" customHeight="1" x14ac:dyDescent="0.2">
      <c r="A280" s="32"/>
      <c r="B280" s="144"/>
      <c r="C280" s="145" t="s">
        <v>454</v>
      </c>
      <c r="D280" s="145" t="s">
        <v>174</v>
      </c>
      <c r="E280" s="146" t="s">
        <v>427</v>
      </c>
      <c r="F280" s="147" t="s">
        <v>428</v>
      </c>
      <c r="G280" s="148" t="s">
        <v>271</v>
      </c>
      <c r="H280" s="149">
        <v>3.15</v>
      </c>
      <c r="I280" s="150"/>
      <c r="J280" s="151">
        <f>ROUND(I280*H280,0)</f>
        <v>0</v>
      </c>
      <c r="K280" s="147" t="s">
        <v>178</v>
      </c>
      <c r="L280" s="33"/>
      <c r="M280" s="152" t="s">
        <v>1</v>
      </c>
      <c r="N280" s="153" t="s">
        <v>42</v>
      </c>
      <c r="O280" s="58"/>
      <c r="P280" s="154">
        <f>O280*H280</f>
        <v>0</v>
      </c>
      <c r="Q280" s="154">
        <v>0</v>
      </c>
      <c r="R280" s="154">
        <f>Q280*H280</f>
        <v>0</v>
      </c>
      <c r="S280" s="154">
        <v>0</v>
      </c>
      <c r="T280" s="155">
        <f>S280*H280</f>
        <v>0</v>
      </c>
      <c r="U280" s="32"/>
      <c r="V280" s="32"/>
      <c r="W280" s="32"/>
      <c r="X280" s="32"/>
      <c r="Y280" s="32"/>
      <c r="Z280" s="32"/>
      <c r="AA280" s="32"/>
      <c r="AB280" s="32"/>
      <c r="AC280" s="32"/>
      <c r="AD280" s="32"/>
      <c r="AE280" s="32"/>
      <c r="AR280" s="156" t="s">
        <v>82</v>
      </c>
      <c r="AT280" s="156" t="s">
        <v>174</v>
      </c>
      <c r="AU280" s="156" t="s">
        <v>86</v>
      </c>
      <c r="AY280" s="17" t="s">
        <v>172</v>
      </c>
      <c r="BE280" s="157">
        <f>IF(N280="základní",J280,0)</f>
        <v>0</v>
      </c>
      <c r="BF280" s="157">
        <f>IF(N280="snížená",J280,0)</f>
        <v>0</v>
      </c>
      <c r="BG280" s="157">
        <f>IF(N280="zákl. přenesená",J280,0)</f>
        <v>0</v>
      </c>
      <c r="BH280" s="157">
        <f>IF(N280="sníž. přenesená",J280,0)</f>
        <v>0</v>
      </c>
      <c r="BI280" s="157">
        <f>IF(N280="nulová",J280,0)</f>
        <v>0</v>
      </c>
      <c r="BJ280" s="17" t="s">
        <v>8</v>
      </c>
      <c r="BK280" s="157">
        <f>ROUND(I280*H280,0)</f>
        <v>0</v>
      </c>
      <c r="BL280" s="17" t="s">
        <v>82</v>
      </c>
      <c r="BM280" s="156" t="s">
        <v>662</v>
      </c>
    </row>
    <row r="281" spans="1:65" s="13" customFormat="1" ht="11.25" x14ac:dyDescent="0.2">
      <c r="B281" s="158"/>
      <c r="D281" s="159" t="s">
        <v>181</v>
      </c>
      <c r="E281" s="160" t="s">
        <v>1</v>
      </c>
      <c r="F281" s="161" t="s">
        <v>569</v>
      </c>
      <c r="H281" s="162">
        <v>3.15</v>
      </c>
      <c r="I281" s="163"/>
      <c r="L281" s="158"/>
      <c r="M281" s="164"/>
      <c r="N281" s="165"/>
      <c r="O281" s="165"/>
      <c r="P281" s="165"/>
      <c r="Q281" s="165"/>
      <c r="R281" s="165"/>
      <c r="S281" s="165"/>
      <c r="T281" s="166"/>
      <c r="AT281" s="160" t="s">
        <v>181</v>
      </c>
      <c r="AU281" s="160" t="s">
        <v>86</v>
      </c>
      <c r="AV281" s="13" t="s">
        <v>86</v>
      </c>
      <c r="AW281" s="13" t="s">
        <v>33</v>
      </c>
      <c r="AX281" s="13" t="s">
        <v>77</v>
      </c>
      <c r="AY281" s="160" t="s">
        <v>172</v>
      </c>
    </row>
    <row r="282" spans="1:65" s="14" customFormat="1" ht="11.25" x14ac:dyDescent="0.2">
      <c r="B282" s="167"/>
      <c r="D282" s="159" t="s">
        <v>181</v>
      </c>
      <c r="E282" s="168" t="s">
        <v>117</v>
      </c>
      <c r="F282" s="169" t="s">
        <v>430</v>
      </c>
      <c r="H282" s="170">
        <v>3.15</v>
      </c>
      <c r="I282" s="171"/>
      <c r="L282" s="167"/>
      <c r="M282" s="172"/>
      <c r="N282" s="173"/>
      <c r="O282" s="173"/>
      <c r="P282" s="173"/>
      <c r="Q282" s="173"/>
      <c r="R282" s="173"/>
      <c r="S282" s="173"/>
      <c r="T282" s="174"/>
      <c r="AT282" s="168" t="s">
        <v>181</v>
      </c>
      <c r="AU282" s="168" t="s">
        <v>86</v>
      </c>
      <c r="AV282" s="14" t="s">
        <v>184</v>
      </c>
      <c r="AW282" s="14" t="s">
        <v>33</v>
      </c>
      <c r="AX282" s="14" t="s">
        <v>8</v>
      </c>
      <c r="AY282" s="168" t="s">
        <v>172</v>
      </c>
    </row>
    <row r="283" spans="1:65" s="2" customFormat="1" ht="24.2" customHeight="1" x14ac:dyDescent="0.2">
      <c r="A283" s="32"/>
      <c r="B283" s="144"/>
      <c r="C283" s="145" t="s">
        <v>461</v>
      </c>
      <c r="D283" s="145" t="s">
        <v>174</v>
      </c>
      <c r="E283" s="146" t="s">
        <v>432</v>
      </c>
      <c r="F283" s="147" t="s">
        <v>433</v>
      </c>
      <c r="G283" s="148" t="s">
        <v>187</v>
      </c>
      <c r="H283" s="149">
        <v>17.690000000000001</v>
      </c>
      <c r="I283" s="150"/>
      <c r="J283" s="151">
        <f>ROUND(I283*H283,0)</f>
        <v>0</v>
      </c>
      <c r="K283" s="147" t="s">
        <v>178</v>
      </c>
      <c r="L283" s="33"/>
      <c r="M283" s="152" t="s">
        <v>1</v>
      </c>
      <c r="N283" s="153" t="s">
        <v>42</v>
      </c>
      <c r="O283" s="58"/>
      <c r="P283" s="154">
        <f>O283*H283</f>
        <v>0</v>
      </c>
      <c r="Q283" s="154">
        <v>0</v>
      </c>
      <c r="R283" s="154">
        <f>Q283*H283</f>
        <v>0</v>
      </c>
      <c r="S283" s="154">
        <v>0</v>
      </c>
      <c r="T283" s="155">
        <f>S283*H283</f>
        <v>0</v>
      </c>
      <c r="U283" s="32"/>
      <c r="V283" s="32"/>
      <c r="W283" s="32"/>
      <c r="X283" s="32"/>
      <c r="Y283" s="32"/>
      <c r="Z283" s="32"/>
      <c r="AA283" s="32"/>
      <c r="AB283" s="32"/>
      <c r="AC283" s="32"/>
      <c r="AD283" s="32"/>
      <c r="AE283" s="32"/>
      <c r="AR283" s="156" t="s">
        <v>82</v>
      </c>
      <c r="AT283" s="156" t="s">
        <v>174</v>
      </c>
      <c r="AU283" s="156" t="s">
        <v>86</v>
      </c>
      <c r="AY283" s="17" t="s">
        <v>172</v>
      </c>
      <c r="BE283" s="157">
        <f>IF(N283="základní",J283,0)</f>
        <v>0</v>
      </c>
      <c r="BF283" s="157">
        <f>IF(N283="snížená",J283,0)</f>
        <v>0</v>
      </c>
      <c r="BG283" s="157">
        <f>IF(N283="zákl. přenesená",J283,0)</f>
        <v>0</v>
      </c>
      <c r="BH283" s="157">
        <f>IF(N283="sníž. přenesená",J283,0)</f>
        <v>0</v>
      </c>
      <c r="BI283" s="157">
        <f>IF(N283="nulová",J283,0)</f>
        <v>0</v>
      </c>
      <c r="BJ283" s="17" t="s">
        <v>8</v>
      </c>
      <c r="BK283" s="157">
        <f>ROUND(I283*H283,0)</f>
        <v>0</v>
      </c>
      <c r="BL283" s="17" t="s">
        <v>82</v>
      </c>
      <c r="BM283" s="156" t="s">
        <v>663</v>
      </c>
    </row>
    <row r="284" spans="1:65" s="13" customFormat="1" ht="11.25" x14ac:dyDescent="0.2">
      <c r="B284" s="158"/>
      <c r="D284" s="159" t="s">
        <v>181</v>
      </c>
      <c r="E284" s="160" t="s">
        <v>1</v>
      </c>
      <c r="F284" s="161" t="s">
        <v>115</v>
      </c>
      <c r="H284" s="162">
        <v>17.690000000000001</v>
      </c>
      <c r="I284" s="163"/>
      <c r="L284" s="158"/>
      <c r="M284" s="164"/>
      <c r="N284" s="165"/>
      <c r="O284" s="165"/>
      <c r="P284" s="165"/>
      <c r="Q284" s="165"/>
      <c r="R284" s="165"/>
      <c r="S284" s="165"/>
      <c r="T284" s="166"/>
      <c r="AT284" s="160" t="s">
        <v>181</v>
      </c>
      <c r="AU284" s="160" t="s">
        <v>86</v>
      </c>
      <c r="AV284" s="13" t="s">
        <v>86</v>
      </c>
      <c r="AW284" s="13" t="s">
        <v>33</v>
      </c>
      <c r="AX284" s="13" t="s">
        <v>8</v>
      </c>
      <c r="AY284" s="160" t="s">
        <v>172</v>
      </c>
    </row>
    <row r="285" spans="1:65" s="2" customFormat="1" ht="24.2" customHeight="1" x14ac:dyDescent="0.2">
      <c r="A285" s="32"/>
      <c r="B285" s="144"/>
      <c r="C285" s="145" t="s">
        <v>466</v>
      </c>
      <c r="D285" s="145" t="s">
        <v>174</v>
      </c>
      <c r="E285" s="146" t="s">
        <v>436</v>
      </c>
      <c r="F285" s="147" t="s">
        <v>437</v>
      </c>
      <c r="G285" s="148" t="s">
        <v>271</v>
      </c>
      <c r="H285" s="149">
        <v>3.15</v>
      </c>
      <c r="I285" s="150"/>
      <c r="J285" s="151">
        <f>ROUND(I285*H285,0)</f>
        <v>0</v>
      </c>
      <c r="K285" s="147" t="s">
        <v>178</v>
      </c>
      <c r="L285" s="33"/>
      <c r="M285" s="152" t="s">
        <v>1</v>
      </c>
      <c r="N285" s="153" t="s">
        <v>42</v>
      </c>
      <c r="O285" s="58"/>
      <c r="P285" s="154">
        <f>O285*H285</f>
        <v>0</v>
      </c>
      <c r="Q285" s="154">
        <v>0</v>
      </c>
      <c r="R285" s="154">
        <f>Q285*H285</f>
        <v>0</v>
      </c>
      <c r="S285" s="154">
        <v>0</v>
      </c>
      <c r="T285" s="155">
        <f>S285*H285</f>
        <v>0</v>
      </c>
      <c r="U285" s="32"/>
      <c r="V285" s="32"/>
      <c r="W285" s="32"/>
      <c r="X285" s="32"/>
      <c r="Y285" s="32"/>
      <c r="Z285" s="32"/>
      <c r="AA285" s="32"/>
      <c r="AB285" s="32"/>
      <c r="AC285" s="32"/>
      <c r="AD285" s="32"/>
      <c r="AE285" s="32"/>
      <c r="AR285" s="156" t="s">
        <v>82</v>
      </c>
      <c r="AT285" s="156" t="s">
        <v>174</v>
      </c>
      <c r="AU285" s="156" t="s">
        <v>86</v>
      </c>
      <c r="AY285" s="17" t="s">
        <v>172</v>
      </c>
      <c r="BE285" s="157">
        <f>IF(N285="základní",J285,0)</f>
        <v>0</v>
      </c>
      <c r="BF285" s="157">
        <f>IF(N285="snížená",J285,0)</f>
        <v>0</v>
      </c>
      <c r="BG285" s="157">
        <f>IF(N285="zákl. přenesená",J285,0)</f>
        <v>0</v>
      </c>
      <c r="BH285" s="157">
        <f>IF(N285="sníž. přenesená",J285,0)</f>
        <v>0</v>
      </c>
      <c r="BI285" s="157">
        <f>IF(N285="nulová",J285,0)</f>
        <v>0</v>
      </c>
      <c r="BJ285" s="17" t="s">
        <v>8</v>
      </c>
      <c r="BK285" s="157">
        <f>ROUND(I285*H285,0)</f>
        <v>0</v>
      </c>
      <c r="BL285" s="17" t="s">
        <v>82</v>
      </c>
      <c r="BM285" s="156" t="s">
        <v>664</v>
      </c>
    </row>
    <row r="286" spans="1:65" s="13" customFormat="1" ht="11.25" x14ac:dyDescent="0.2">
      <c r="B286" s="158"/>
      <c r="D286" s="159" t="s">
        <v>181</v>
      </c>
      <c r="E286" s="160" t="s">
        <v>1</v>
      </c>
      <c r="F286" s="161" t="s">
        <v>117</v>
      </c>
      <c r="H286" s="162">
        <v>3.15</v>
      </c>
      <c r="I286" s="163"/>
      <c r="L286" s="158"/>
      <c r="M286" s="164"/>
      <c r="N286" s="165"/>
      <c r="O286" s="165"/>
      <c r="P286" s="165"/>
      <c r="Q286" s="165"/>
      <c r="R286" s="165"/>
      <c r="S286" s="165"/>
      <c r="T286" s="166"/>
      <c r="AT286" s="160" t="s">
        <v>181</v>
      </c>
      <c r="AU286" s="160" t="s">
        <v>86</v>
      </c>
      <c r="AV286" s="13" t="s">
        <v>86</v>
      </c>
      <c r="AW286" s="13" t="s">
        <v>33</v>
      </c>
      <c r="AX286" s="13" t="s">
        <v>8</v>
      </c>
      <c r="AY286" s="160" t="s">
        <v>172</v>
      </c>
    </row>
    <row r="287" spans="1:65" s="2" customFormat="1" ht="14.45" customHeight="1" x14ac:dyDescent="0.2">
      <c r="A287" s="32"/>
      <c r="B287" s="144"/>
      <c r="C287" s="145" t="s">
        <v>473</v>
      </c>
      <c r="D287" s="145" t="s">
        <v>174</v>
      </c>
      <c r="E287" s="146" t="s">
        <v>440</v>
      </c>
      <c r="F287" s="147" t="s">
        <v>441</v>
      </c>
      <c r="G287" s="148" t="s">
        <v>187</v>
      </c>
      <c r="H287" s="149">
        <v>17.690000000000001</v>
      </c>
      <c r="I287" s="150"/>
      <c r="J287" s="151">
        <f>ROUND(I287*H287,0)</f>
        <v>0</v>
      </c>
      <c r="K287" s="147" t="s">
        <v>178</v>
      </c>
      <c r="L287" s="33"/>
      <c r="M287" s="152" t="s">
        <v>1</v>
      </c>
      <c r="N287" s="153" t="s">
        <v>42</v>
      </c>
      <c r="O287" s="58"/>
      <c r="P287" s="154">
        <f>O287*H287</f>
        <v>0</v>
      </c>
      <c r="Q287" s="154">
        <v>0</v>
      </c>
      <c r="R287" s="154">
        <f>Q287*H287</f>
        <v>0</v>
      </c>
      <c r="S287" s="154">
        <v>0</v>
      </c>
      <c r="T287" s="155">
        <f>S287*H287</f>
        <v>0</v>
      </c>
      <c r="U287" s="32"/>
      <c r="V287" s="32"/>
      <c r="W287" s="32"/>
      <c r="X287" s="32"/>
      <c r="Y287" s="32"/>
      <c r="Z287" s="32"/>
      <c r="AA287" s="32"/>
      <c r="AB287" s="32"/>
      <c r="AC287" s="32"/>
      <c r="AD287" s="32"/>
      <c r="AE287" s="32"/>
      <c r="AR287" s="156" t="s">
        <v>82</v>
      </c>
      <c r="AT287" s="156" t="s">
        <v>174</v>
      </c>
      <c r="AU287" s="156" t="s">
        <v>86</v>
      </c>
      <c r="AY287" s="17" t="s">
        <v>172</v>
      </c>
      <c r="BE287" s="157">
        <f>IF(N287="základní",J287,0)</f>
        <v>0</v>
      </c>
      <c r="BF287" s="157">
        <f>IF(N287="snížená",J287,0)</f>
        <v>0</v>
      </c>
      <c r="BG287" s="157">
        <f>IF(N287="zákl. přenesená",J287,0)</f>
        <v>0</v>
      </c>
      <c r="BH287" s="157">
        <f>IF(N287="sníž. přenesená",J287,0)</f>
        <v>0</v>
      </c>
      <c r="BI287" s="157">
        <f>IF(N287="nulová",J287,0)</f>
        <v>0</v>
      </c>
      <c r="BJ287" s="17" t="s">
        <v>8</v>
      </c>
      <c r="BK287" s="157">
        <f>ROUND(I287*H287,0)</f>
        <v>0</v>
      </c>
      <c r="BL287" s="17" t="s">
        <v>82</v>
      </c>
      <c r="BM287" s="156" t="s">
        <v>665</v>
      </c>
    </row>
    <row r="288" spans="1:65" s="13" customFormat="1" ht="11.25" x14ac:dyDescent="0.2">
      <c r="B288" s="158"/>
      <c r="D288" s="159" t="s">
        <v>181</v>
      </c>
      <c r="E288" s="160" t="s">
        <v>1</v>
      </c>
      <c r="F288" s="161" t="s">
        <v>119</v>
      </c>
      <c r="H288" s="162">
        <v>17.690000000000001</v>
      </c>
      <c r="I288" s="163"/>
      <c r="L288" s="158"/>
      <c r="M288" s="164"/>
      <c r="N288" s="165"/>
      <c r="O288" s="165"/>
      <c r="P288" s="165"/>
      <c r="Q288" s="165"/>
      <c r="R288" s="165"/>
      <c r="S288" s="165"/>
      <c r="T288" s="166"/>
      <c r="AT288" s="160" t="s">
        <v>181</v>
      </c>
      <c r="AU288" s="160" t="s">
        <v>86</v>
      </c>
      <c r="AV288" s="13" t="s">
        <v>86</v>
      </c>
      <c r="AW288" s="13" t="s">
        <v>33</v>
      </c>
      <c r="AX288" s="13" t="s">
        <v>8</v>
      </c>
      <c r="AY288" s="160" t="s">
        <v>172</v>
      </c>
    </row>
    <row r="289" spans="1:65" s="2" customFormat="1" ht="14.45" customHeight="1" x14ac:dyDescent="0.2">
      <c r="A289" s="32"/>
      <c r="B289" s="144"/>
      <c r="C289" s="175" t="s">
        <v>479</v>
      </c>
      <c r="D289" s="175" t="s">
        <v>210</v>
      </c>
      <c r="E289" s="176" t="s">
        <v>444</v>
      </c>
      <c r="F289" s="177" t="s">
        <v>445</v>
      </c>
      <c r="G289" s="178" t="s">
        <v>187</v>
      </c>
      <c r="H289" s="179">
        <v>19.459</v>
      </c>
      <c r="I289" s="180"/>
      <c r="J289" s="181">
        <f>ROUND(I289*H289,0)</f>
        <v>0</v>
      </c>
      <c r="K289" s="177" t="s">
        <v>178</v>
      </c>
      <c r="L289" s="182"/>
      <c r="M289" s="183" t="s">
        <v>1</v>
      </c>
      <c r="N289" s="184" t="s">
        <v>42</v>
      </c>
      <c r="O289" s="58"/>
      <c r="P289" s="154">
        <f>O289*H289</f>
        <v>0</v>
      </c>
      <c r="Q289" s="154">
        <v>2.7E-4</v>
      </c>
      <c r="R289" s="154">
        <f>Q289*H289</f>
        <v>5.2539299999999995E-3</v>
      </c>
      <c r="S289" s="154">
        <v>0</v>
      </c>
      <c r="T289" s="155">
        <f>S289*H289</f>
        <v>0</v>
      </c>
      <c r="U289" s="32"/>
      <c r="V289" s="32"/>
      <c r="W289" s="32"/>
      <c r="X289" s="32"/>
      <c r="Y289" s="32"/>
      <c r="Z289" s="32"/>
      <c r="AA289" s="32"/>
      <c r="AB289" s="32"/>
      <c r="AC289" s="32"/>
      <c r="AD289" s="32"/>
      <c r="AE289" s="32"/>
      <c r="AR289" s="156" t="s">
        <v>346</v>
      </c>
      <c r="AT289" s="156" t="s">
        <v>210</v>
      </c>
      <c r="AU289" s="156" t="s">
        <v>86</v>
      </c>
      <c r="AY289" s="17" t="s">
        <v>172</v>
      </c>
      <c r="BE289" s="157">
        <f>IF(N289="základní",J289,0)</f>
        <v>0</v>
      </c>
      <c r="BF289" s="157">
        <f>IF(N289="snížená",J289,0)</f>
        <v>0</v>
      </c>
      <c r="BG289" s="157">
        <f>IF(N289="zákl. přenesená",J289,0)</f>
        <v>0</v>
      </c>
      <c r="BH289" s="157">
        <f>IF(N289="sníž. přenesená",J289,0)</f>
        <v>0</v>
      </c>
      <c r="BI289" s="157">
        <f>IF(N289="nulová",J289,0)</f>
        <v>0</v>
      </c>
      <c r="BJ289" s="17" t="s">
        <v>8</v>
      </c>
      <c r="BK289" s="157">
        <f>ROUND(I289*H289,0)</f>
        <v>0</v>
      </c>
      <c r="BL289" s="17" t="s">
        <v>82</v>
      </c>
      <c r="BM289" s="156" t="s">
        <v>666</v>
      </c>
    </row>
    <row r="290" spans="1:65" s="13" customFormat="1" ht="11.25" x14ac:dyDescent="0.2">
      <c r="B290" s="158"/>
      <c r="D290" s="159" t="s">
        <v>181</v>
      </c>
      <c r="E290" s="160" t="s">
        <v>1</v>
      </c>
      <c r="F290" s="161" t="s">
        <v>447</v>
      </c>
      <c r="H290" s="162">
        <v>19.459</v>
      </c>
      <c r="I290" s="163"/>
      <c r="L290" s="158"/>
      <c r="M290" s="164"/>
      <c r="N290" s="165"/>
      <c r="O290" s="165"/>
      <c r="P290" s="165"/>
      <c r="Q290" s="165"/>
      <c r="R290" s="165"/>
      <c r="S290" s="165"/>
      <c r="T290" s="166"/>
      <c r="AT290" s="160" t="s">
        <v>181</v>
      </c>
      <c r="AU290" s="160" t="s">
        <v>86</v>
      </c>
      <c r="AV290" s="13" t="s">
        <v>86</v>
      </c>
      <c r="AW290" s="13" t="s">
        <v>33</v>
      </c>
      <c r="AX290" s="13" t="s">
        <v>8</v>
      </c>
      <c r="AY290" s="160" t="s">
        <v>172</v>
      </c>
    </row>
    <row r="291" spans="1:65" s="2" customFormat="1" ht="24.2" customHeight="1" x14ac:dyDescent="0.2">
      <c r="A291" s="32"/>
      <c r="B291" s="144"/>
      <c r="C291" s="145" t="s">
        <v>485</v>
      </c>
      <c r="D291" s="145" t="s">
        <v>174</v>
      </c>
      <c r="E291" s="146" t="s">
        <v>449</v>
      </c>
      <c r="F291" s="147" t="s">
        <v>450</v>
      </c>
      <c r="G291" s="148" t="s">
        <v>316</v>
      </c>
      <c r="H291" s="149">
        <v>5.0000000000000001E-3</v>
      </c>
      <c r="I291" s="150"/>
      <c r="J291" s="151">
        <f>ROUND(I291*H291,0)</f>
        <v>0</v>
      </c>
      <c r="K291" s="147" t="s">
        <v>178</v>
      </c>
      <c r="L291" s="33"/>
      <c r="M291" s="152" t="s">
        <v>1</v>
      </c>
      <c r="N291" s="153" t="s">
        <v>42</v>
      </c>
      <c r="O291" s="58"/>
      <c r="P291" s="154">
        <f>O291*H291</f>
        <v>0</v>
      </c>
      <c r="Q291" s="154">
        <v>0</v>
      </c>
      <c r="R291" s="154">
        <f>Q291*H291</f>
        <v>0</v>
      </c>
      <c r="S291" s="154">
        <v>0</v>
      </c>
      <c r="T291" s="155">
        <f>S291*H291</f>
        <v>0</v>
      </c>
      <c r="U291" s="32"/>
      <c r="V291" s="32"/>
      <c r="W291" s="32"/>
      <c r="X291" s="32"/>
      <c r="Y291" s="32"/>
      <c r="Z291" s="32"/>
      <c r="AA291" s="32"/>
      <c r="AB291" s="32"/>
      <c r="AC291" s="32"/>
      <c r="AD291" s="32"/>
      <c r="AE291" s="32"/>
      <c r="AR291" s="156" t="s">
        <v>82</v>
      </c>
      <c r="AT291" s="156" t="s">
        <v>174</v>
      </c>
      <c r="AU291" s="156" t="s">
        <v>86</v>
      </c>
      <c r="AY291" s="17" t="s">
        <v>172</v>
      </c>
      <c r="BE291" s="157">
        <f>IF(N291="základní",J291,0)</f>
        <v>0</v>
      </c>
      <c r="BF291" s="157">
        <f>IF(N291="snížená",J291,0)</f>
        <v>0</v>
      </c>
      <c r="BG291" s="157">
        <f>IF(N291="zákl. přenesená",J291,0)</f>
        <v>0</v>
      </c>
      <c r="BH291" s="157">
        <f>IF(N291="sníž. přenesená",J291,0)</f>
        <v>0</v>
      </c>
      <c r="BI291" s="157">
        <f>IF(N291="nulová",J291,0)</f>
        <v>0</v>
      </c>
      <c r="BJ291" s="17" t="s">
        <v>8</v>
      </c>
      <c r="BK291" s="157">
        <f>ROUND(I291*H291,0)</f>
        <v>0</v>
      </c>
      <c r="BL291" s="17" t="s">
        <v>82</v>
      </c>
      <c r="BM291" s="156" t="s">
        <v>667</v>
      </c>
    </row>
    <row r="292" spans="1:65" s="12" customFormat="1" ht="22.9" customHeight="1" x14ac:dyDescent="0.2">
      <c r="B292" s="131"/>
      <c r="D292" s="132" t="s">
        <v>76</v>
      </c>
      <c r="E292" s="142" t="s">
        <v>452</v>
      </c>
      <c r="F292" s="142" t="s">
        <v>453</v>
      </c>
      <c r="I292" s="134"/>
      <c r="J292" s="143">
        <f>BK292</f>
        <v>0</v>
      </c>
      <c r="L292" s="131"/>
      <c r="M292" s="136"/>
      <c r="N292" s="137"/>
      <c r="O292" s="137"/>
      <c r="P292" s="138">
        <f>SUM(P293:P305)</f>
        <v>0</v>
      </c>
      <c r="Q292" s="137"/>
      <c r="R292" s="138">
        <f>SUM(R293:R305)</f>
        <v>1.0870925E-3</v>
      </c>
      <c r="S292" s="137"/>
      <c r="T292" s="139">
        <f>SUM(T293:T305)</f>
        <v>5.5600000000000004E-2</v>
      </c>
      <c r="AR292" s="132" t="s">
        <v>86</v>
      </c>
      <c r="AT292" s="140" t="s">
        <v>76</v>
      </c>
      <c r="AU292" s="140" t="s">
        <v>8</v>
      </c>
      <c r="AY292" s="132" t="s">
        <v>172</v>
      </c>
      <c r="BK292" s="141">
        <f>SUM(BK293:BK305)</f>
        <v>0</v>
      </c>
    </row>
    <row r="293" spans="1:65" s="2" customFormat="1" ht="14.45" customHeight="1" x14ac:dyDescent="0.2">
      <c r="A293" s="32"/>
      <c r="B293" s="144"/>
      <c r="C293" s="145" t="s">
        <v>490</v>
      </c>
      <c r="D293" s="145" t="s">
        <v>174</v>
      </c>
      <c r="E293" s="146" t="s">
        <v>455</v>
      </c>
      <c r="F293" s="147" t="s">
        <v>456</v>
      </c>
      <c r="G293" s="148" t="s">
        <v>187</v>
      </c>
      <c r="H293" s="149">
        <v>2.73</v>
      </c>
      <c r="I293" s="150"/>
      <c r="J293" s="151">
        <f>ROUND(I293*H293,0)</f>
        <v>0</v>
      </c>
      <c r="K293" s="147" t="s">
        <v>178</v>
      </c>
      <c r="L293" s="33"/>
      <c r="M293" s="152" t="s">
        <v>1</v>
      </c>
      <c r="N293" s="153" t="s">
        <v>42</v>
      </c>
      <c r="O293" s="58"/>
      <c r="P293" s="154">
        <f>O293*H293</f>
        <v>0</v>
      </c>
      <c r="Q293" s="154">
        <v>0</v>
      </c>
      <c r="R293" s="154">
        <f>Q293*H293</f>
        <v>0</v>
      </c>
      <c r="S293" s="154">
        <v>0.02</v>
      </c>
      <c r="T293" s="155">
        <f>S293*H293</f>
        <v>5.4600000000000003E-2</v>
      </c>
      <c r="U293" s="32"/>
      <c r="V293" s="32"/>
      <c r="W293" s="32"/>
      <c r="X293" s="32"/>
      <c r="Y293" s="32"/>
      <c r="Z293" s="32"/>
      <c r="AA293" s="32"/>
      <c r="AB293" s="32"/>
      <c r="AC293" s="32"/>
      <c r="AD293" s="32"/>
      <c r="AE293" s="32"/>
      <c r="AR293" s="156" t="s">
        <v>82</v>
      </c>
      <c r="AT293" s="156" t="s">
        <v>174</v>
      </c>
      <c r="AU293" s="156" t="s">
        <v>86</v>
      </c>
      <c r="AY293" s="17" t="s">
        <v>172</v>
      </c>
      <c r="BE293" s="157">
        <f>IF(N293="základní",J293,0)</f>
        <v>0</v>
      </c>
      <c r="BF293" s="157">
        <f>IF(N293="snížená",J293,0)</f>
        <v>0</v>
      </c>
      <c r="BG293" s="157">
        <f>IF(N293="zákl. přenesená",J293,0)</f>
        <v>0</v>
      </c>
      <c r="BH293" s="157">
        <f>IF(N293="sníž. přenesená",J293,0)</f>
        <v>0</v>
      </c>
      <c r="BI293" s="157">
        <f>IF(N293="nulová",J293,0)</f>
        <v>0</v>
      </c>
      <c r="BJ293" s="17" t="s">
        <v>8</v>
      </c>
      <c r="BK293" s="157">
        <f>ROUND(I293*H293,0)</f>
        <v>0</v>
      </c>
      <c r="BL293" s="17" t="s">
        <v>82</v>
      </c>
      <c r="BM293" s="156" t="s">
        <v>668</v>
      </c>
    </row>
    <row r="294" spans="1:65" s="13" customFormat="1" ht="11.25" x14ac:dyDescent="0.2">
      <c r="B294" s="158"/>
      <c r="D294" s="159" t="s">
        <v>181</v>
      </c>
      <c r="E294" s="160" t="s">
        <v>1</v>
      </c>
      <c r="F294" s="161" t="s">
        <v>458</v>
      </c>
      <c r="H294" s="162">
        <v>2.73</v>
      </c>
      <c r="I294" s="163"/>
      <c r="L294" s="158"/>
      <c r="M294" s="164"/>
      <c r="N294" s="165"/>
      <c r="O294" s="165"/>
      <c r="P294" s="165"/>
      <c r="Q294" s="165"/>
      <c r="R294" s="165"/>
      <c r="S294" s="165"/>
      <c r="T294" s="166"/>
      <c r="AT294" s="160" t="s">
        <v>181</v>
      </c>
      <c r="AU294" s="160" t="s">
        <v>86</v>
      </c>
      <c r="AV294" s="13" t="s">
        <v>86</v>
      </c>
      <c r="AW294" s="13" t="s">
        <v>33</v>
      </c>
      <c r="AX294" s="13" t="s">
        <v>77</v>
      </c>
      <c r="AY294" s="160" t="s">
        <v>172</v>
      </c>
    </row>
    <row r="295" spans="1:65" s="14" customFormat="1" ht="11.25" x14ac:dyDescent="0.2">
      <c r="B295" s="167"/>
      <c r="D295" s="159" t="s">
        <v>181</v>
      </c>
      <c r="E295" s="168" t="s">
        <v>459</v>
      </c>
      <c r="F295" s="169" t="s">
        <v>460</v>
      </c>
      <c r="H295" s="170">
        <v>2.73</v>
      </c>
      <c r="I295" s="171"/>
      <c r="L295" s="167"/>
      <c r="M295" s="172"/>
      <c r="N295" s="173"/>
      <c r="O295" s="173"/>
      <c r="P295" s="173"/>
      <c r="Q295" s="173"/>
      <c r="R295" s="173"/>
      <c r="S295" s="173"/>
      <c r="T295" s="174"/>
      <c r="AT295" s="168" t="s">
        <v>181</v>
      </c>
      <c r="AU295" s="168" t="s">
        <v>86</v>
      </c>
      <c r="AV295" s="14" t="s">
        <v>184</v>
      </c>
      <c r="AW295" s="14" t="s">
        <v>33</v>
      </c>
      <c r="AX295" s="14" t="s">
        <v>8</v>
      </c>
      <c r="AY295" s="168" t="s">
        <v>172</v>
      </c>
    </row>
    <row r="296" spans="1:65" s="2" customFormat="1" ht="14.45" customHeight="1" x14ac:dyDescent="0.2">
      <c r="A296" s="32"/>
      <c r="B296" s="144"/>
      <c r="C296" s="145" t="s">
        <v>494</v>
      </c>
      <c r="D296" s="145" t="s">
        <v>174</v>
      </c>
      <c r="E296" s="146" t="s">
        <v>462</v>
      </c>
      <c r="F296" s="147" t="s">
        <v>463</v>
      </c>
      <c r="G296" s="148" t="s">
        <v>187</v>
      </c>
      <c r="H296" s="149">
        <v>2.73</v>
      </c>
      <c r="I296" s="150"/>
      <c r="J296" s="151">
        <f>ROUND(I296*H296,0)</f>
        <v>0</v>
      </c>
      <c r="K296" s="147" t="s">
        <v>178</v>
      </c>
      <c r="L296" s="33"/>
      <c r="M296" s="152" t="s">
        <v>1</v>
      </c>
      <c r="N296" s="153" t="s">
        <v>42</v>
      </c>
      <c r="O296" s="58"/>
      <c r="P296" s="154">
        <f>O296*H296</f>
        <v>0</v>
      </c>
      <c r="Q296" s="154">
        <v>3.7599999999999998E-4</v>
      </c>
      <c r="R296" s="154">
        <f>Q296*H296</f>
        <v>1.02648E-3</v>
      </c>
      <c r="S296" s="154">
        <v>0</v>
      </c>
      <c r="T296" s="155">
        <f>S296*H296</f>
        <v>0</v>
      </c>
      <c r="U296" s="32"/>
      <c r="V296" s="32"/>
      <c r="W296" s="32"/>
      <c r="X296" s="32"/>
      <c r="Y296" s="32"/>
      <c r="Z296" s="32"/>
      <c r="AA296" s="32"/>
      <c r="AB296" s="32"/>
      <c r="AC296" s="32"/>
      <c r="AD296" s="32"/>
      <c r="AE296" s="32"/>
      <c r="AR296" s="156" t="s">
        <v>82</v>
      </c>
      <c r="AT296" s="156" t="s">
        <v>174</v>
      </c>
      <c r="AU296" s="156" t="s">
        <v>86</v>
      </c>
      <c r="AY296" s="17" t="s">
        <v>172</v>
      </c>
      <c r="BE296" s="157">
        <f>IF(N296="základní",J296,0)</f>
        <v>0</v>
      </c>
      <c r="BF296" s="157">
        <f>IF(N296="snížená",J296,0)</f>
        <v>0</v>
      </c>
      <c r="BG296" s="157">
        <f>IF(N296="zákl. přenesená",J296,0)</f>
        <v>0</v>
      </c>
      <c r="BH296" s="157">
        <f>IF(N296="sníž. přenesená",J296,0)</f>
        <v>0</v>
      </c>
      <c r="BI296" s="157">
        <f>IF(N296="nulová",J296,0)</f>
        <v>0</v>
      </c>
      <c r="BJ296" s="17" t="s">
        <v>8</v>
      </c>
      <c r="BK296" s="157">
        <f>ROUND(I296*H296,0)</f>
        <v>0</v>
      </c>
      <c r="BL296" s="17" t="s">
        <v>82</v>
      </c>
      <c r="BM296" s="156" t="s">
        <v>669</v>
      </c>
    </row>
    <row r="297" spans="1:65" s="13" customFormat="1" ht="11.25" x14ac:dyDescent="0.2">
      <c r="B297" s="158"/>
      <c r="D297" s="159" t="s">
        <v>181</v>
      </c>
      <c r="E297" s="160" t="s">
        <v>1</v>
      </c>
      <c r="F297" s="161" t="s">
        <v>458</v>
      </c>
      <c r="H297" s="162">
        <v>2.73</v>
      </c>
      <c r="I297" s="163"/>
      <c r="L297" s="158"/>
      <c r="M297" s="164"/>
      <c r="N297" s="165"/>
      <c r="O297" s="165"/>
      <c r="P297" s="165"/>
      <c r="Q297" s="165"/>
      <c r="R297" s="165"/>
      <c r="S297" s="165"/>
      <c r="T297" s="166"/>
      <c r="AT297" s="160" t="s">
        <v>181</v>
      </c>
      <c r="AU297" s="160" t="s">
        <v>86</v>
      </c>
      <c r="AV297" s="13" t="s">
        <v>86</v>
      </c>
      <c r="AW297" s="13" t="s">
        <v>33</v>
      </c>
      <c r="AX297" s="13" t="s">
        <v>77</v>
      </c>
      <c r="AY297" s="160" t="s">
        <v>172</v>
      </c>
    </row>
    <row r="298" spans="1:65" s="14" customFormat="1" ht="11.25" x14ac:dyDescent="0.2">
      <c r="B298" s="167"/>
      <c r="D298" s="159" t="s">
        <v>181</v>
      </c>
      <c r="E298" s="168" t="s">
        <v>120</v>
      </c>
      <c r="F298" s="169" t="s">
        <v>465</v>
      </c>
      <c r="H298" s="170">
        <v>2.73</v>
      </c>
      <c r="I298" s="171"/>
      <c r="L298" s="167"/>
      <c r="M298" s="172"/>
      <c r="N298" s="173"/>
      <c r="O298" s="173"/>
      <c r="P298" s="173"/>
      <c r="Q298" s="173"/>
      <c r="R298" s="173"/>
      <c r="S298" s="173"/>
      <c r="T298" s="174"/>
      <c r="AT298" s="168" t="s">
        <v>181</v>
      </c>
      <c r="AU298" s="168" t="s">
        <v>86</v>
      </c>
      <c r="AV298" s="14" t="s">
        <v>184</v>
      </c>
      <c r="AW298" s="14" t="s">
        <v>33</v>
      </c>
      <c r="AX298" s="14" t="s">
        <v>8</v>
      </c>
      <c r="AY298" s="168" t="s">
        <v>172</v>
      </c>
    </row>
    <row r="299" spans="1:65" s="2" customFormat="1" ht="14.45" customHeight="1" x14ac:dyDescent="0.2">
      <c r="A299" s="32"/>
      <c r="B299" s="144"/>
      <c r="C299" s="145" t="s">
        <v>498</v>
      </c>
      <c r="D299" s="145" t="s">
        <v>174</v>
      </c>
      <c r="E299" s="146" t="s">
        <v>467</v>
      </c>
      <c r="F299" s="147" t="s">
        <v>468</v>
      </c>
      <c r="G299" s="148" t="s">
        <v>469</v>
      </c>
      <c r="H299" s="149">
        <v>1</v>
      </c>
      <c r="I299" s="150"/>
      <c r="J299" s="151">
        <f>ROUND(I299*H299,0)</f>
        <v>0</v>
      </c>
      <c r="K299" s="147" t="s">
        <v>1</v>
      </c>
      <c r="L299" s="33"/>
      <c r="M299" s="152" t="s">
        <v>1</v>
      </c>
      <c r="N299" s="153" t="s">
        <v>42</v>
      </c>
      <c r="O299" s="58"/>
      <c r="P299" s="154">
        <f>O299*H299</f>
        <v>0</v>
      </c>
      <c r="Q299" s="154">
        <v>6.0612500000000003E-5</v>
      </c>
      <c r="R299" s="154">
        <f>Q299*H299</f>
        <v>6.0612500000000003E-5</v>
      </c>
      <c r="S299" s="154">
        <v>0</v>
      </c>
      <c r="T299" s="155">
        <f>S299*H299</f>
        <v>0</v>
      </c>
      <c r="U299" s="32"/>
      <c r="V299" s="32"/>
      <c r="W299" s="32"/>
      <c r="X299" s="32"/>
      <c r="Y299" s="32"/>
      <c r="Z299" s="32"/>
      <c r="AA299" s="32"/>
      <c r="AB299" s="32"/>
      <c r="AC299" s="32"/>
      <c r="AD299" s="32"/>
      <c r="AE299" s="32"/>
      <c r="AR299" s="156" t="s">
        <v>82</v>
      </c>
      <c r="AT299" s="156" t="s">
        <v>174</v>
      </c>
      <c r="AU299" s="156" t="s">
        <v>86</v>
      </c>
      <c r="AY299" s="17" t="s">
        <v>172</v>
      </c>
      <c r="BE299" s="157">
        <f>IF(N299="základní",J299,0)</f>
        <v>0</v>
      </c>
      <c r="BF299" s="157">
        <f>IF(N299="snížená",J299,0)</f>
        <v>0</v>
      </c>
      <c r="BG299" s="157">
        <f>IF(N299="zákl. přenesená",J299,0)</f>
        <v>0</v>
      </c>
      <c r="BH299" s="157">
        <f>IF(N299="sníž. přenesená",J299,0)</f>
        <v>0</v>
      </c>
      <c r="BI299" s="157">
        <f>IF(N299="nulová",J299,0)</f>
        <v>0</v>
      </c>
      <c r="BJ299" s="17" t="s">
        <v>8</v>
      </c>
      <c r="BK299" s="157">
        <f>ROUND(I299*H299,0)</f>
        <v>0</v>
      </c>
      <c r="BL299" s="17" t="s">
        <v>82</v>
      </c>
      <c r="BM299" s="156" t="s">
        <v>670</v>
      </c>
    </row>
    <row r="300" spans="1:65" s="13" customFormat="1" ht="11.25" x14ac:dyDescent="0.2">
      <c r="B300" s="158"/>
      <c r="D300" s="159" t="s">
        <v>181</v>
      </c>
      <c r="E300" s="160" t="s">
        <v>1</v>
      </c>
      <c r="F300" s="161" t="s">
        <v>471</v>
      </c>
      <c r="H300" s="162">
        <v>1</v>
      </c>
      <c r="I300" s="163"/>
      <c r="L300" s="158"/>
      <c r="M300" s="164"/>
      <c r="N300" s="165"/>
      <c r="O300" s="165"/>
      <c r="P300" s="165"/>
      <c r="Q300" s="165"/>
      <c r="R300" s="165"/>
      <c r="S300" s="165"/>
      <c r="T300" s="166"/>
      <c r="AT300" s="160" t="s">
        <v>181</v>
      </c>
      <c r="AU300" s="160" t="s">
        <v>86</v>
      </c>
      <c r="AV300" s="13" t="s">
        <v>86</v>
      </c>
      <c r="AW300" s="13" t="s">
        <v>33</v>
      </c>
      <c r="AX300" s="13" t="s">
        <v>77</v>
      </c>
      <c r="AY300" s="160" t="s">
        <v>172</v>
      </c>
    </row>
    <row r="301" spans="1:65" s="14" customFormat="1" ht="11.25" x14ac:dyDescent="0.2">
      <c r="B301" s="167"/>
      <c r="D301" s="159" t="s">
        <v>181</v>
      </c>
      <c r="E301" s="168" t="s">
        <v>105</v>
      </c>
      <c r="F301" s="169" t="s">
        <v>472</v>
      </c>
      <c r="H301" s="170">
        <v>1</v>
      </c>
      <c r="I301" s="171"/>
      <c r="L301" s="167"/>
      <c r="M301" s="172"/>
      <c r="N301" s="173"/>
      <c r="O301" s="173"/>
      <c r="P301" s="173"/>
      <c r="Q301" s="173"/>
      <c r="R301" s="173"/>
      <c r="S301" s="173"/>
      <c r="T301" s="174"/>
      <c r="AT301" s="168" t="s">
        <v>181</v>
      </c>
      <c r="AU301" s="168" t="s">
        <v>86</v>
      </c>
      <c r="AV301" s="14" t="s">
        <v>184</v>
      </c>
      <c r="AW301" s="14" t="s">
        <v>33</v>
      </c>
      <c r="AX301" s="14" t="s">
        <v>8</v>
      </c>
      <c r="AY301" s="168" t="s">
        <v>172</v>
      </c>
    </row>
    <row r="302" spans="1:65" s="2" customFormat="1" ht="24.2" customHeight="1" x14ac:dyDescent="0.2">
      <c r="A302" s="32"/>
      <c r="B302" s="144"/>
      <c r="C302" s="145" t="s">
        <v>501</v>
      </c>
      <c r="D302" s="145" t="s">
        <v>174</v>
      </c>
      <c r="E302" s="146" t="s">
        <v>474</v>
      </c>
      <c r="F302" s="147" t="s">
        <v>475</v>
      </c>
      <c r="G302" s="148" t="s">
        <v>469</v>
      </c>
      <c r="H302" s="149">
        <v>1</v>
      </c>
      <c r="I302" s="150"/>
      <c r="J302" s="151">
        <f>ROUND(I302*H302,0)</f>
        <v>0</v>
      </c>
      <c r="K302" s="147" t="s">
        <v>1</v>
      </c>
      <c r="L302" s="33"/>
      <c r="M302" s="152" t="s">
        <v>1</v>
      </c>
      <c r="N302" s="153" t="s">
        <v>42</v>
      </c>
      <c r="O302" s="58"/>
      <c r="P302" s="154">
        <f>O302*H302</f>
        <v>0</v>
      </c>
      <c r="Q302" s="154">
        <v>0</v>
      </c>
      <c r="R302" s="154">
        <f>Q302*H302</f>
        <v>0</v>
      </c>
      <c r="S302" s="154">
        <v>1E-3</v>
      </c>
      <c r="T302" s="155">
        <f>S302*H302</f>
        <v>1E-3</v>
      </c>
      <c r="U302" s="32"/>
      <c r="V302" s="32"/>
      <c r="W302" s="32"/>
      <c r="X302" s="32"/>
      <c r="Y302" s="32"/>
      <c r="Z302" s="32"/>
      <c r="AA302" s="32"/>
      <c r="AB302" s="32"/>
      <c r="AC302" s="32"/>
      <c r="AD302" s="32"/>
      <c r="AE302" s="32"/>
      <c r="AR302" s="156" t="s">
        <v>82</v>
      </c>
      <c r="AT302" s="156" t="s">
        <v>174</v>
      </c>
      <c r="AU302" s="156" t="s">
        <v>86</v>
      </c>
      <c r="AY302" s="17" t="s">
        <v>172</v>
      </c>
      <c r="BE302" s="157">
        <f>IF(N302="základní",J302,0)</f>
        <v>0</v>
      </c>
      <c r="BF302" s="157">
        <f>IF(N302="snížená",J302,0)</f>
        <v>0</v>
      </c>
      <c r="BG302" s="157">
        <f>IF(N302="zákl. přenesená",J302,0)</f>
        <v>0</v>
      </c>
      <c r="BH302" s="157">
        <f>IF(N302="sníž. přenesená",J302,0)</f>
        <v>0</v>
      </c>
      <c r="BI302" s="157">
        <f>IF(N302="nulová",J302,0)</f>
        <v>0</v>
      </c>
      <c r="BJ302" s="17" t="s">
        <v>8</v>
      </c>
      <c r="BK302" s="157">
        <f>ROUND(I302*H302,0)</f>
        <v>0</v>
      </c>
      <c r="BL302" s="17" t="s">
        <v>82</v>
      </c>
      <c r="BM302" s="156" t="s">
        <v>671</v>
      </c>
    </row>
    <row r="303" spans="1:65" s="13" customFormat="1" ht="11.25" x14ac:dyDescent="0.2">
      <c r="B303" s="158"/>
      <c r="D303" s="159" t="s">
        <v>181</v>
      </c>
      <c r="E303" s="160" t="s">
        <v>1</v>
      </c>
      <c r="F303" s="161" t="s">
        <v>471</v>
      </c>
      <c r="H303" s="162">
        <v>1</v>
      </c>
      <c r="I303" s="163"/>
      <c r="L303" s="158"/>
      <c r="M303" s="164"/>
      <c r="N303" s="165"/>
      <c r="O303" s="165"/>
      <c r="P303" s="165"/>
      <c r="Q303" s="165"/>
      <c r="R303" s="165"/>
      <c r="S303" s="165"/>
      <c r="T303" s="166"/>
      <c r="AT303" s="160" t="s">
        <v>181</v>
      </c>
      <c r="AU303" s="160" t="s">
        <v>86</v>
      </c>
      <c r="AV303" s="13" t="s">
        <v>86</v>
      </c>
      <c r="AW303" s="13" t="s">
        <v>33</v>
      </c>
      <c r="AX303" s="13" t="s">
        <v>77</v>
      </c>
      <c r="AY303" s="160" t="s">
        <v>172</v>
      </c>
    </row>
    <row r="304" spans="1:65" s="14" customFormat="1" ht="11.25" x14ac:dyDescent="0.2">
      <c r="B304" s="167"/>
      <c r="D304" s="159" t="s">
        <v>181</v>
      </c>
      <c r="E304" s="168" t="s">
        <v>477</v>
      </c>
      <c r="F304" s="169" t="s">
        <v>478</v>
      </c>
      <c r="H304" s="170">
        <v>1</v>
      </c>
      <c r="I304" s="171"/>
      <c r="L304" s="167"/>
      <c r="M304" s="172"/>
      <c r="N304" s="173"/>
      <c r="O304" s="173"/>
      <c r="P304" s="173"/>
      <c r="Q304" s="173"/>
      <c r="R304" s="173"/>
      <c r="S304" s="173"/>
      <c r="T304" s="174"/>
      <c r="AT304" s="168" t="s">
        <v>181</v>
      </c>
      <c r="AU304" s="168" t="s">
        <v>86</v>
      </c>
      <c r="AV304" s="14" t="s">
        <v>184</v>
      </c>
      <c r="AW304" s="14" t="s">
        <v>33</v>
      </c>
      <c r="AX304" s="14" t="s">
        <v>8</v>
      </c>
      <c r="AY304" s="168" t="s">
        <v>172</v>
      </c>
    </row>
    <row r="305" spans="1:65" s="2" customFormat="1" ht="24.2" customHeight="1" x14ac:dyDescent="0.2">
      <c r="A305" s="32"/>
      <c r="B305" s="144"/>
      <c r="C305" s="145" t="s">
        <v>504</v>
      </c>
      <c r="D305" s="145" t="s">
        <v>174</v>
      </c>
      <c r="E305" s="146" t="s">
        <v>480</v>
      </c>
      <c r="F305" s="147" t="s">
        <v>481</v>
      </c>
      <c r="G305" s="148" t="s">
        <v>316</v>
      </c>
      <c r="H305" s="149">
        <v>1E-3</v>
      </c>
      <c r="I305" s="150"/>
      <c r="J305" s="151">
        <f>ROUND(I305*H305,0)</f>
        <v>0</v>
      </c>
      <c r="K305" s="147" t="s">
        <v>178</v>
      </c>
      <c r="L305" s="33"/>
      <c r="M305" s="152" t="s">
        <v>1</v>
      </c>
      <c r="N305" s="153" t="s">
        <v>42</v>
      </c>
      <c r="O305" s="58"/>
      <c r="P305" s="154">
        <f>O305*H305</f>
        <v>0</v>
      </c>
      <c r="Q305" s="154">
        <v>0</v>
      </c>
      <c r="R305" s="154">
        <f>Q305*H305</f>
        <v>0</v>
      </c>
      <c r="S305" s="154">
        <v>0</v>
      </c>
      <c r="T305" s="155">
        <f>S305*H305</f>
        <v>0</v>
      </c>
      <c r="U305" s="32"/>
      <c r="V305" s="32"/>
      <c r="W305" s="32"/>
      <c r="X305" s="32"/>
      <c r="Y305" s="32"/>
      <c r="Z305" s="32"/>
      <c r="AA305" s="32"/>
      <c r="AB305" s="32"/>
      <c r="AC305" s="32"/>
      <c r="AD305" s="32"/>
      <c r="AE305" s="32"/>
      <c r="AR305" s="156" t="s">
        <v>82</v>
      </c>
      <c r="AT305" s="156" t="s">
        <v>174</v>
      </c>
      <c r="AU305" s="156" t="s">
        <v>86</v>
      </c>
      <c r="AY305" s="17" t="s">
        <v>172</v>
      </c>
      <c r="BE305" s="157">
        <f>IF(N305="základní",J305,0)</f>
        <v>0</v>
      </c>
      <c r="BF305" s="157">
        <f>IF(N305="snížená",J305,0)</f>
        <v>0</v>
      </c>
      <c r="BG305" s="157">
        <f>IF(N305="zákl. přenesená",J305,0)</f>
        <v>0</v>
      </c>
      <c r="BH305" s="157">
        <f>IF(N305="sníž. přenesená",J305,0)</f>
        <v>0</v>
      </c>
      <c r="BI305" s="157">
        <f>IF(N305="nulová",J305,0)</f>
        <v>0</v>
      </c>
      <c r="BJ305" s="17" t="s">
        <v>8</v>
      </c>
      <c r="BK305" s="157">
        <f>ROUND(I305*H305,0)</f>
        <v>0</v>
      </c>
      <c r="BL305" s="17" t="s">
        <v>82</v>
      </c>
      <c r="BM305" s="156" t="s">
        <v>672</v>
      </c>
    </row>
    <row r="306" spans="1:65" s="12" customFormat="1" ht="22.9" customHeight="1" x14ac:dyDescent="0.2">
      <c r="B306" s="131"/>
      <c r="D306" s="132" t="s">
        <v>76</v>
      </c>
      <c r="E306" s="142" t="s">
        <v>483</v>
      </c>
      <c r="F306" s="142" t="s">
        <v>484</v>
      </c>
      <c r="I306" s="134"/>
      <c r="J306" s="143">
        <f>BK306</f>
        <v>0</v>
      </c>
      <c r="L306" s="131"/>
      <c r="M306" s="136"/>
      <c r="N306" s="137"/>
      <c r="O306" s="137"/>
      <c r="P306" s="138">
        <f>SUM(P307:P369)</f>
        <v>0</v>
      </c>
      <c r="Q306" s="137"/>
      <c r="R306" s="138">
        <f>SUM(R307:R369)</f>
        <v>0.12203159200000001</v>
      </c>
      <c r="S306" s="137"/>
      <c r="T306" s="139">
        <f>SUM(T307:T369)</f>
        <v>0</v>
      </c>
      <c r="AR306" s="132" t="s">
        <v>86</v>
      </c>
      <c r="AT306" s="140" t="s">
        <v>76</v>
      </c>
      <c r="AU306" s="140" t="s">
        <v>8</v>
      </c>
      <c r="AY306" s="132" t="s">
        <v>172</v>
      </c>
      <c r="BK306" s="141">
        <f>SUM(BK307:BK369)</f>
        <v>0</v>
      </c>
    </row>
    <row r="307" spans="1:65" s="2" customFormat="1" ht="14.45" customHeight="1" x14ac:dyDescent="0.2">
      <c r="A307" s="32"/>
      <c r="B307" s="144"/>
      <c r="C307" s="145" t="s">
        <v>507</v>
      </c>
      <c r="D307" s="145" t="s">
        <v>174</v>
      </c>
      <c r="E307" s="146" t="s">
        <v>486</v>
      </c>
      <c r="F307" s="147" t="s">
        <v>487</v>
      </c>
      <c r="G307" s="148" t="s">
        <v>187</v>
      </c>
      <c r="H307" s="149">
        <v>8.19</v>
      </c>
      <c r="I307" s="150"/>
      <c r="J307" s="151">
        <f>ROUND(I307*H307,0)</f>
        <v>0</v>
      </c>
      <c r="K307" s="147" t="s">
        <v>178</v>
      </c>
      <c r="L307" s="33"/>
      <c r="M307" s="152" t="s">
        <v>1</v>
      </c>
      <c r="N307" s="153" t="s">
        <v>42</v>
      </c>
      <c r="O307" s="58"/>
      <c r="P307" s="154">
        <f>O307*H307</f>
        <v>0</v>
      </c>
      <c r="Q307" s="154">
        <v>6.7000000000000002E-5</v>
      </c>
      <c r="R307" s="154">
        <f>Q307*H307</f>
        <v>5.4872999999999999E-4</v>
      </c>
      <c r="S307" s="154">
        <v>0</v>
      </c>
      <c r="T307" s="155">
        <f>S307*H307</f>
        <v>0</v>
      </c>
      <c r="U307" s="32"/>
      <c r="V307" s="32"/>
      <c r="W307" s="32"/>
      <c r="X307" s="32"/>
      <c r="Y307" s="32"/>
      <c r="Z307" s="32"/>
      <c r="AA307" s="32"/>
      <c r="AB307" s="32"/>
      <c r="AC307" s="32"/>
      <c r="AD307" s="32"/>
      <c r="AE307" s="32"/>
      <c r="AR307" s="156" t="s">
        <v>82</v>
      </c>
      <c r="AT307" s="156" t="s">
        <v>174</v>
      </c>
      <c r="AU307" s="156" t="s">
        <v>86</v>
      </c>
      <c r="AY307" s="17" t="s">
        <v>172</v>
      </c>
      <c r="BE307" s="157">
        <f>IF(N307="základní",J307,0)</f>
        <v>0</v>
      </c>
      <c r="BF307" s="157">
        <f>IF(N307="snížená",J307,0)</f>
        <v>0</v>
      </c>
      <c r="BG307" s="157">
        <f>IF(N307="zákl. přenesená",J307,0)</f>
        <v>0</v>
      </c>
      <c r="BH307" s="157">
        <f>IF(N307="sníž. přenesená",J307,0)</f>
        <v>0</v>
      </c>
      <c r="BI307" s="157">
        <f>IF(N307="nulová",J307,0)</f>
        <v>0</v>
      </c>
      <c r="BJ307" s="17" t="s">
        <v>8</v>
      </c>
      <c r="BK307" s="157">
        <f>ROUND(I307*H307,0)</f>
        <v>0</v>
      </c>
      <c r="BL307" s="17" t="s">
        <v>82</v>
      </c>
      <c r="BM307" s="156" t="s">
        <v>673</v>
      </c>
    </row>
    <row r="308" spans="1:65" s="13" customFormat="1" ht="11.25" x14ac:dyDescent="0.2">
      <c r="B308" s="158"/>
      <c r="D308" s="159" t="s">
        <v>181</v>
      </c>
      <c r="E308" s="160" t="s">
        <v>1</v>
      </c>
      <c r="F308" s="161" t="s">
        <v>489</v>
      </c>
      <c r="H308" s="162">
        <v>8.19</v>
      </c>
      <c r="I308" s="163"/>
      <c r="L308" s="158"/>
      <c r="M308" s="164"/>
      <c r="N308" s="165"/>
      <c r="O308" s="165"/>
      <c r="P308" s="165"/>
      <c r="Q308" s="165"/>
      <c r="R308" s="165"/>
      <c r="S308" s="165"/>
      <c r="T308" s="166"/>
      <c r="AT308" s="160" t="s">
        <v>181</v>
      </c>
      <c r="AU308" s="160" t="s">
        <v>86</v>
      </c>
      <c r="AV308" s="13" t="s">
        <v>86</v>
      </c>
      <c r="AW308" s="13" t="s">
        <v>33</v>
      </c>
      <c r="AX308" s="13" t="s">
        <v>8</v>
      </c>
      <c r="AY308" s="160" t="s">
        <v>172</v>
      </c>
    </row>
    <row r="309" spans="1:65" s="2" customFormat="1" ht="24.2" customHeight="1" x14ac:dyDescent="0.2">
      <c r="A309" s="32"/>
      <c r="B309" s="144"/>
      <c r="C309" s="145" t="s">
        <v>515</v>
      </c>
      <c r="D309" s="145" t="s">
        <v>174</v>
      </c>
      <c r="E309" s="146" t="s">
        <v>491</v>
      </c>
      <c r="F309" s="147" t="s">
        <v>492</v>
      </c>
      <c r="G309" s="148" t="s">
        <v>187</v>
      </c>
      <c r="H309" s="149">
        <v>8.19</v>
      </c>
      <c r="I309" s="150"/>
      <c r="J309" s="151">
        <f>ROUND(I309*H309,0)</f>
        <v>0</v>
      </c>
      <c r="K309" s="147" t="s">
        <v>178</v>
      </c>
      <c r="L309" s="33"/>
      <c r="M309" s="152" t="s">
        <v>1</v>
      </c>
      <c r="N309" s="153" t="s">
        <v>42</v>
      </c>
      <c r="O309" s="58"/>
      <c r="P309" s="154">
        <f>O309*H309</f>
        <v>0</v>
      </c>
      <c r="Q309" s="154">
        <v>1.4375E-4</v>
      </c>
      <c r="R309" s="154">
        <f>Q309*H309</f>
        <v>1.1773125E-3</v>
      </c>
      <c r="S309" s="154">
        <v>0</v>
      </c>
      <c r="T309" s="155">
        <f>S309*H309</f>
        <v>0</v>
      </c>
      <c r="U309" s="32"/>
      <c r="V309" s="32"/>
      <c r="W309" s="32"/>
      <c r="X309" s="32"/>
      <c r="Y309" s="32"/>
      <c r="Z309" s="32"/>
      <c r="AA309" s="32"/>
      <c r="AB309" s="32"/>
      <c r="AC309" s="32"/>
      <c r="AD309" s="32"/>
      <c r="AE309" s="32"/>
      <c r="AR309" s="156" t="s">
        <v>82</v>
      </c>
      <c r="AT309" s="156" t="s">
        <v>174</v>
      </c>
      <c r="AU309" s="156" t="s">
        <v>86</v>
      </c>
      <c r="AY309" s="17" t="s">
        <v>172</v>
      </c>
      <c r="BE309" s="157">
        <f>IF(N309="základní",J309,0)</f>
        <v>0</v>
      </c>
      <c r="BF309" s="157">
        <f>IF(N309="snížená",J309,0)</f>
        <v>0</v>
      </c>
      <c r="BG309" s="157">
        <f>IF(N309="zákl. přenesená",J309,0)</f>
        <v>0</v>
      </c>
      <c r="BH309" s="157">
        <f>IF(N309="sníž. přenesená",J309,0)</f>
        <v>0</v>
      </c>
      <c r="BI309" s="157">
        <f>IF(N309="nulová",J309,0)</f>
        <v>0</v>
      </c>
      <c r="BJ309" s="17" t="s">
        <v>8</v>
      </c>
      <c r="BK309" s="157">
        <f>ROUND(I309*H309,0)</f>
        <v>0</v>
      </c>
      <c r="BL309" s="17" t="s">
        <v>82</v>
      </c>
      <c r="BM309" s="156" t="s">
        <v>674</v>
      </c>
    </row>
    <row r="310" spans="1:65" s="13" customFormat="1" ht="11.25" x14ac:dyDescent="0.2">
      <c r="B310" s="158"/>
      <c r="D310" s="159" t="s">
        <v>181</v>
      </c>
      <c r="E310" s="160" t="s">
        <v>1</v>
      </c>
      <c r="F310" s="161" t="s">
        <v>489</v>
      </c>
      <c r="H310" s="162">
        <v>8.19</v>
      </c>
      <c r="I310" s="163"/>
      <c r="L310" s="158"/>
      <c r="M310" s="164"/>
      <c r="N310" s="165"/>
      <c r="O310" s="165"/>
      <c r="P310" s="165"/>
      <c r="Q310" s="165"/>
      <c r="R310" s="165"/>
      <c r="S310" s="165"/>
      <c r="T310" s="166"/>
      <c r="AT310" s="160" t="s">
        <v>181</v>
      </c>
      <c r="AU310" s="160" t="s">
        <v>86</v>
      </c>
      <c r="AV310" s="13" t="s">
        <v>86</v>
      </c>
      <c r="AW310" s="13" t="s">
        <v>33</v>
      </c>
      <c r="AX310" s="13" t="s">
        <v>8</v>
      </c>
      <c r="AY310" s="160" t="s">
        <v>172</v>
      </c>
    </row>
    <row r="311" spans="1:65" s="2" customFormat="1" ht="24.2" customHeight="1" x14ac:dyDescent="0.2">
      <c r="A311" s="32"/>
      <c r="B311" s="144"/>
      <c r="C311" s="145" t="s">
        <v>522</v>
      </c>
      <c r="D311" s="145" t="s">
        <v>174</v>
      </c>
      <c r="E311" s="146" t="s">
        <v>495</v>
      </c>
      <c r="F311" s="147" t="s">
        <v>496</v>
      </c>
      <c r="G311" s="148" t="s">
        <v>187</v>
      </c>
      <c r="H311" s="149">
        <v>8.19</v>
      </c>
      <c r="I311" s="150"/>
      <c r="J311" s="151">
        <f>ROUND(I311*H311,0)</f>
        <v>0</v>
      </c>
      <c r="K311" s="147" t="s">
        <v>178</v>
      </c>
      <c r="L311" s="33"/>
      <c r="M311" s="152" t="s">
        <v>1</v>
      </c>
      <c r="N311" s="153" t="s">
        <v>42</v>
      </c>
      <c r="O311" s="58"/>
      <c r="P311" s="154">
        <f>O311*H311</f>
        <v>0</v>
      </c>
      <c r="Q311" s="154">
        <v>1.2305000000000001E-4</v>
      </c>
      <c r="R311" s="154">
        <f>Q311*H311</f>
        <v>1.0077795000000001E-3</v>
      </c>
      <c r="S311" s="154">
        <v>0</v>
      </c>
      <c r="T311" s="155">
        <f>S311*H311</f>
        <v>0</v>
      </c>
      <c r="U311" s="32"/>
      <c r="V311" s="32"/>
      <c r="W311" s="32"/>
      <c r="X311" s="32"/>
      <c r="Y311" s="32"/>
      <c r="Z311" s="32"/>
      <c r="AA311" s="32"/>
      <c r="AB311" s="32"/>
      <c r="AC311" s="32"/>
      <c r="AD311" s="32"/>
      <c r="AE311" s="32"/>
      <c r="AR311" s="156" t="s">
        <v>82</v>
      </c>
      <c r="AT311" s="156" t="s">
        <v>174</v>
      </c>
      <c r="AU311" s="156" t="s">
        <v>86</v>
      </c>
      <c r="AY311" s="17" t="s">
        <v>172</v>
      </c>
      <c r="BE311" s="157">
        <f>IF(N311="základní",J311,0)</f>
        <v>0</v>
      </c>
      <c r="BF311" s="157">
        <f>IF(N311="snížená",J311,0)</f>
        <v>0</v>
      </c>
      <c r="BG311" s="157">
        <f>IF(N311="zákl. přenesená",J311,0)</f>
        <v>0</v>
      </c>
      <c r="BH311" s="157">
        <f>IF(N311="sníž. přenesená",J311,0)</f>
        <v>0</v>
      </c>
      <c r="BI311" s="157">
        <f>IF(N311="nulová",J311,0)</f>
        <v>0</v>
      </c>
      <c r="BJ311" s="17" t="s">
        <v>8</v>
      </c>
      <c r="BK311" s="157">
        <f>ROUND(I311*H311,0)</f>
        <v>0</v>
      </c>
      <c r="BL311" s="17" t="s">
        <v>82</v>
      </c>
      <c r="BM311" s="156" t="s">
        <v>675</v>
      </c>
    </row>
    <row r="312" spans="1:65" s="13" customFormat="1" ht="11.25" x14ac:dyDescent="0.2">
      <c r="B312" s="158"/>
      <c r="D312" s="159" t="s">
        <v>181</v>
      </c>
      <c r="E312" s="160" t="s">
        <v>1</v>
      </c>
      <c r="F312" s="161" t="s">
        <v>489</v>
      </c>
      <c r="H312" s="162">
        <v>8.19</v>
      </c>
      <c r="I312" s="163"/>
      <c r="L312" s="158"/>
      <c r="M312" s="164"/>
      <c r="N312" s="165"/>
      <c r="O312" s="165"/>
      <c r="P312" s="165"/>
      <c r="Q312" s="165"/>
      <c r="R312" s="165"/>
      <c r="S312" s="165"/>
      <c r="T312" s="166"/>
      <c r="AT312" s="160" t="s">
        <v>181</v>
      </c>
      <c r="AU312" s="160" t="s">
        <v>86</v>
      </c>
      <c r="AV312" s="13" t="s">
        <v>86</v>
      </c>
      <c r="AW312" s="13" t="s">
        <v>33</v>
      </c>
      <c r="AX312" s="13" t="s">
        <v>8</v>
      </c>
      <c r="AY312" s="160" t="s">
        <v>172</v>
      </c>
    </row>
    <row r="313" spans="1:65" s="2" customFormat="1" ht="14.45" customHeight="1" x14ac:dyDescent="0.2">
      <c r="A313" s="32"/>
      <c r="B313" s="144"/>
      <c r="C313" s="145" t="s">
        <v>526</v>
      </c>
      <c r="D313" s="145" t="s">
        <v>174</v>
      </c>
      <c r="E313" s="146" t="s">
        <v>499</v>
      </c>
      <c r="F313" s="147" t="s">
        <v>487</v>
      </c>
      <c r="G313" s="148" t="s">
        <v>469</v>
      </c>
      <c r="H313" s="149">
        <v>1</v>
      </c>
      <c r="I313" s="150"/>
      <c r="J313" s="151">
        <f>ROUND(I313*H313,0)</f>
        <v>0</v>
      </c>
      <c r="K313" s="147" t="s">
        <v>178</v>
      </c>
      <c r="L313" s="33"/>
      <c r="M313" s="152" t="s">
        <v>1</v>
      </c>
      <c r="N313" s="153" t="s">
        <v>42</v>
      </c>
      <c r="O313" s="58"/>
      <c r="P313" s="154">
        <f>O313*H313</f>
        <v>0</v>
      </c>
      <c r="Q313" s="154">
        <v>6.7000000000000002E-5</v>
      </c>
      <c r="R313" s="154">
        <f>Q313*H313</f>
        <v>6.7000000000000002E-5</v>
      </c>
      <c r="S313" s="154">
        <v>0</v>
      </c>
      <c r="T313" s="155">
        <f>S313*H313</f>
        <v>0</v>
      </c>
      <c r="U313" s="32"/>
      <c r="V313" s="32"/>
      <c r="W313" s="32"/>
      <c r="X313" s="32"/>
      <c r="Y313" s="32"/>
      <c r="Z313" s="32"/>
      <c r="AA313" s="32"/>
      <c r="AB313" s="32"/>
      <c r="AC313" s="32"/>
      <c r="AD313" s="32"/>
      <c r="AE313" s="32"/>
      <c r="AR313" s="156" t="s">
        <v>82</v>
      </c>
      <c r="AT313" s="156" t="s">
        <v>174</v>
      </c>
      <c r="AU313" s="156" t="s">
        <v>86</v>
      </c>
      <c r="AY313" s="17" t="s">
        <v>172</v>
      </c>
      <c r="BE313" s="157">
        <f>IF(N313="základní",J313,0)</f>
        <v>0</v>
      </c>
      <c r="BF313" s="157">
        <f>IF(N313="snížená",J313,0)</f>
        <v>0</v>
      </c>
      <c r="BG313" s="157">
        <f>IF(N313="zákl. přenesená",J313,0)</f>
        <v>0</v>
      </c>
      <c r="BH313" s="157">
        <f>IF(N313="sníž. přenesená",J313,0)</f>
        <v>0</v>
      </c>
      <c r="BI313" s="157">
        <f>IF(N313="nulová",J313,0)</f>
        <v>0</v>
      </c>
      <c r="BJ313" s="17" t="s">
        <v>8</v>
      </c>
      <c r="BK313" s="157">
        <f>ROUND(I313*H313,0)</f>
        <v>0</v>
      </c>
      <c r="BL313" s="17" t="s">
        <v>82</v>
      </c>
      <c r="BM313" s="156" t="s">
        <v>676</v>
      </c>
    </row>
    <row r="314" spans="1:65" s="13" customFormat="1" ht="11.25" x14ac:dyDescent="0.2">
      <c r="B314" s="158"/>
      <c r="D314" s="159" t="s">
        <v>181</v>
      </c>
      <c r="E314" s="160" t="s">
        <v>1</v>
      </c>
      <c r="F314" s="161" t="s">
        <v>105</v>
      </c>
      <c r="H314" s="162">
        <v>1</v>
      </c>
      <c r="I314" s="163"/>
      <c r="L314" s="158"/>
      <c r="M314" s="164"/>
      <c r="N314" s="165"/>
      <c r="O314" s="165"/>
      <c r="P314" s="165"/>
      <c r="Q314" s="165"/>
      <c r="R314" s="165"/>
      <c r="S314" s="165"/>
      <c r="T314" s="166"/>
      <c r="AT314" s="160" t="s">
        <v>181</v>
      </c>
      <c r="AU314" s="160" t="s">
        <v>86</v>
      </c>
      <c r="AV314" s="13" t="s">
        <v>86</v>
      </c>
      <c r="AW314" s="13" t="s">
        <v>33</v>
      </c>
      <c r="AX314" s="13" t="s">
        <v>8</v>
      </c>
      <c r="AY314" s="160" t="s">
        <v>172</v>
      </c>
    </row>
    <row r="315" spans="1:65" s="2" customFormat="1" ht="24.2" customHeight="1" x14ac:dyDescent="0.2">
      <c r="A315" s="32"/>
      <c r="B315" s="144"/>
      <c r="C315" s="145" t="s">
        <v>535</v>
      </c>
      <c r="D315" s="145" t="s">
        <v>174</v>
      </c>
      <c r="E315" s="146" t="s">
        <v>502</v>
      </c>
      <c r="F315" s="147" t="s">
        <v>492</v>
      </c>
      <c r="G315" s="148" t="s">
        <v>469</v>
      </c>
      <c r="H315" s="149">
        <v>1</v>
      </c>
      <c r="I315" s="150"/>
      <c r="J315" s="151">
        <f>ROUND(I315*H315,0)</f>
        <v>0</v>
      </c>
      <c r="K315" s="147" t="s">
        <v>178</v>
      </c>
      <c r="L315" s="33"/>
      <c r="M315" s="152" t="s">
        <v>1</v>
      </c>
      <c r="N315" s="153" t="s">
        <v>42</v>
      </c>
      <c r="O315" s="58"/>
      <c r="P315" s="154">
        <f>O315*H315</f>
        <v>0</v>
      </c>
      <c r="Q315" s="154">
        <v>1.4375E-4</v>
      </c>
      <c r="R315" s="154">
        <f>Q315*H315</f>
        <v>1.4375E-4</v>
      </c>
      <c r="S315" s="154">
        <v>0</v>
      </c>
      <c r="T315" s="155">
        <f>S315*H315</f>
        <v>0</v>
      </c>
      <c r="U315" s="32"/>
      <c r="V315" s="32"/>
      <c r="W315" s="32"/>
      <c r="X315" s="32"/>
      <c r="Y315" s="32"/>
      <c r="Z315" s="32"/>
      <c r="AA315" s="32"/>
      <c r="AB315" s="32"/>
      <c r="AC315" s="32"/>
      <c r="AD315" s="32"/>
      <c r="AE315" s="32"/>
      <c r="AR315" s="156" t="s">
        <v>82</v>
      </c>
      <c r="AT315" s="156" t="s">
        <v>174</v>
      </c>
      <c r="AU315" s="156" t="s">
        <v>86</v>
      </c>
      <c r="AY315" s="17" t="s">
        <v>172</v>
      </c>
      <c r="BE315" s="157">
        <f>IF(N315="základní",J315,0)</f>
        <v>0</v>
      </c>
      <c r="BF315" s="157">
        <f>IF(N315="snížená",J315,0)</f>
        <v>0</v>
      </c>
      <c r="BG315" s="157">
        <f>IF(N315="zákl. přenesená",J315,0)</f>
        <v>0</v>
      </c>
      <c r="BH315" s="157">
        <f>IF(N315="sníž. přenesená",J315,0)</f>
        <v>0</v>
      </c>
      <c r="BI315" s="157">
        <f>IF(N315="nulová",J315,0)</f>
        <v>0</v>
      </c>
      <c r="BJ315" s="17" t="s">
        <v>8</v>
      </c>
      <c r="BK315" s="157">
        <f>ROUND(I315*H315,0)</f>
        <v>0</v>
      </c>
      <c r="BL315" s="17" t="s">
        <v>82</v>
      </c>
      <c r="BM315" s="156" t="s">
        <v>677</v>
      </c>
    </row>
    <row r="316" spans="1:65" s="13" customFormat="1" ht="11.25" x14ac:dyDescent="0.2">
      <c r="B316" s="158"/>
      <c r="D316" s="159" t="s">
        <v>181</v>
      </c>
      <c r="E316" s="160" t="s">
        <v>1</v>
      </c>
      <c r="F316" s="161" t="s">
        <v>105</v>
      </c>
      <c r="H316" s="162">
        <v>1</v>
      </c>
      <c r="I316" s="163"/>
      <c r="L316" s="158"/>
      <c r="M316" s="164"/>
      <c r="N316" s="165"/>
      <c r="O316" s="165"/>
      <c r="P316" s="165"/>
      <c r="Q316" s="165"/>
      <c r="R316" s="165"/>
      <c r="S316" s="165"/>
      <c r="T316" s="166"/>
      <c r="AT316" s="160" t="s">
        <v>181</v>
      </c>
      <c r="AU316" s="160" t="s">
        <v>86</v>
      </c>
      <c r="AV316" s="13" t="s">
        <v>86</v>
      </c>
      <c r="AW316" s="13" t="s">
        <v>33</v>
      </c>
      <c r="AX316" s="13" t="s">
        <v>8</v>
      </c>
      <c r="AY316" s="160" t="s">
        <v>172</v>
      </c>
    </row>
    <row r="317" spans="1:65" s="2" customFormat="1" ht="24.2" customHeight="1" x14ac:dyDescent="0.2">
      <c r="A317" s="32"/>
      <c r="B317" s="144"/>
      <c r="C317" s="145" t="s">
        <v>539</v>
      </c>
      <c r="D317" s="145" t="s">
        <v>174</v>
      </c>
      <c r="E317" s="146" t="s">
        <v>505</v>
      </c>
      <c r="F317" s="147" t="s">
        <v>496</v>
      </c>
      <c r="G317" s="148" t="s">
        <v>469</v>
      </c>
      <c r="H317" s="149">
        <v>1</v>
      </c>
      <c r="I317" s="150"/>
      <c r="J317" s="151">
        <f>ROUND(I317*H317,0)</f>
        <v>0</v>
      </c>
      <c r="K317" s="147" t="s">
        <v>178</v>
      </c>
      <c r="L317" s="33"/>
      <c r="M317" s="152" t="s">
        <v>1</v>
      </c>
      <c r="N317" s="153" t="s">
        <v>42</v>
      </c>
      <c r="O317" s="58"/>
      <c r="P317" s="154">
        <f>O317*H317</f>
        <v>0</v>
      </c>
      <c r="Q317" s="154">
        <v>1.2305000000000001E-4</v>
      </c>
      <c r="R317" s="154">
        <f>Q317*H317</f>
        <v>1.2305000000000001E-4</v>
      </c>
      <c r="S317" s="154">
        <v>0</v>
      </c>
      <c r="T317" s="155">
        <f>S317*H317</f>
        <v>0</v>
      </c>
      <c r="U317" s="32"/>
      <c r="V317" s="32"/>
      <c r="W317" s="32"/>
      <c r="X317" s="32"/>
      <c r="Y317" s="32"/>
      <c r="Z317" s="32"/>
      <c r="AA317" s="32"/>
      <c r="AB317" s="32"/>
      <c r="AC317" s="32"/>
      <c r="AD317" s="32"/>
      <c r="AE317" s="32"/>
      <c r="AR317" s="156" t="s">
        <v>82</v>
      </c>
      <c r="AT317" s="156" t="s">
        <v>174</v>
      </c>
      <c r="AU317" s="156" t="s">
        <v>86</v>
      </c>
      <c r="AY317" s="17" t="s">
        <v>172</v>
      </c>
      <c r="BE317" s="157">
        <f>IF(N317="základní",J317,0)</f>
        <v>0</v>
      </c>
      <c r="BF317" s="157">
        <f>IF(N317="snížená",J317,0)</f>
        <v>0</v>
      </c>
      <c r="BG317" s="157">
        <f>IF(N317="zákl. přenesená",J317,0)</f>
        <v>0</v>
      </c>
      <c r="BH317" s="157">
        <f>IF(N317="sníž. přenesená",J317,0)</f>
        <v>0</v>
      </c>
      <c r="BI317" s="157">
        <f>IF(N317="nulová",J317,0)</f>
        <v>0</v>
      </c>
      <c r="BJ317" s="17" t="s">
        <v>8</v>
      </c>
      <c r="BK317" s="157">
        <f>ROUND(I317*H317,0)</f>
        <v>0</v>
      </c>
      <c r="BL317" s="17" t="s">
        <v>82</v>
      </c>
      <c r="BM317" s="156" t="s">
        <v>678</v>
      </c>
    </row>
    <row r="318" spans="1:65" s="13" customFormat="1" ht="11.25" x14ac:dyDescent="0.2">
      <c r="B318" s="158"/>
      <c r="D318" s="159" t="s">
        <v>181</v>
      </c>
      <c r="E318" s="160" t="s">
        <v>1</v>
      </c>
      <c r="F318" s="161" t="s">
        <v>105</v>
      </c>
      <c r="H318" s="162">
        <v>1</v>
      </c>
      <c r="I318" s="163"/>
      <c r="L318" s="158"/>
      <c r="M318" s="164"/>
      <c r="N318" s="165"/>
      <c r="O318" s="165"/>
      <c r="P318" s="165"/>
      <c r="Q318" s="165"/>
      <c r="R318" s="165"/>
      <c r="S318" s="165"/>
      <c r="T318" s="166"/>
      <c r="AT318" s="160" t="s">
        <v>181</v>
      </c>
      <c r="AU318" s="160" t="s">
        <v>86</v>
      </c>
      <c r="AV318" s="13" t="s">
        <v>86</v>
      </c>
      <c r="AW318" s="13" t="s">
        <v>33</v>
      </c>
      <c r="AX318" s="13" t="s">
        <v>8</v>
      </c>
      <c r="AY318" s="160" t="s">
        <v>172</v>
      </c>
    </row>
    <row r="319" spans="1:65" s="2" customFormat="1" ht="14.45" customHeight="1" x14ac:dyDescent="0.2">
      <c r="A319" s="32"/>
      <c r="B319" s="144"/>
      <c r="C319" s="145" t="s">
        <v>543</v>
      </c>
      <c r="D319" s="145" t="s">
        <v>174</v>
      </c>
      <c r="E319" s="146" t="s">
        <v>508</v>
      </c>
      <c r="F319" s="147" t="s">
        <v>509</v>
      </c>
      <c r="G319" s="148" t="s">
        <v>187</v>
      </c>
      <c r="H319" s="149">
        <v>5.9249999999999998</v>
      </c>
      <c r="I319" s="150"/>
      <c r="J319" s="151">
        <f>ROUND(I319*H319,0)</f>
        <v>0</v>
      </c>
      <c r="K319" s="147" t="s">
        <v>178</v>
      </c>
      <c r="L319" s="33"/>
      <c r="M319" s="152" t="s">
        <v>1</v>
      </c>
      <c r="N319" s="153" t="s">
        <v>42</v>
      </c>
      <c r="O319" s="58"/>
      <c r="P319" s="154">
        <f>O319*H319</f>
        <v>0</v>
      </c>
      <c r="Q319" s="154">
        <v>0</v>
      </c>
      <c r="R319" s="154">
        <f>Q319*H319</f>
        <v>0</v>
      </c>
      <c r="S319" s="154">
        <v>0</v>
      </c>
      <c r="T319" s="155">
        <f>S319*H319</f>
        <v>0</v>
      </c>
      <c r="U319" s="32"/>
      <c r="V319" s="32"/>
      <c r="W319" s="32"/>
      <c r="X319" s="32"/>
      <c r="Y319" s="32"/>
      <c r="Z319" s="32"/>
      <c r="AA319" s="32"/>
      <c r="AB319" s="32"/>
      <c r="AC319" s="32"/>
      <c r="AD319" s="32"/>
      <c r="AE319" s="32"/>
      <c r="AR319" s="156" t="s">
        <v>82</v>
      </c>
      <c r="AT319" s="156" t="s">
        <v>174</v>
      </c>
      <c r="AU319" s="156" t="s">
        <v>86</v>
      </c>
      <c r="AY319" s="17" t="s">
        <v>172</v>
      </c>
      <c r="BE319" s="157">
        <f>IF(N319="základní",J319,0)</f>
        <v>0</v>
      </c>
      <c r="BF319" s="157">
        <f>IF(N319="snížená",J319,0)</f>
        <v>0</v>
      </c>
      <c r="BG319" s="157">
        <f>IF(N319="zákl. přenesená",J319,0)</f>
        <v>0</v>
      </c>
      <c r="BH319" s="157">
        <f>IF(N319="sníž. přenesená",J319,0)</f>
        <v>0</v>
      </c>
      <c r="BI319" s="157">
        <f>IF(N319="nulová",J319,0)</f>
        <v>0</v>
      </c>
      <c r="BJ319" s="17" t="s">
        <v>8</v>
      </c>
      <c r="BK319" s="157">
        <f>ROUND(I319*H319,0)</f>
        <v>0</v>
      </c>
      <c r="BL319" s="17" t="s">
        <v>82</v>
      </c>
      <c r="BM319" s="156" t="s">
        <v>679</v>
      </c>
    </row>
    <row r="320" spans="1:65" s="13" customFormat="1" ht="11.25" x14ac:dyDescent="0.2">
      <c r="B320" s="158"/>
      <c r="D320" s="159" t="s">
        <v>181</v>
      </c>
      <c r="E320" s="160" t="s">
        <v>1</v>
      </c>
      <c r="F320" s="161" t="s">
        <v>511</v>
      </c>
      <c r="H320" s="162">
        <v>3.78</v>
      </c>
      <c r="I320" s="163"/>
      <c r="L320" s="158"/>
      <c r="M320" s="164"/>
      <c r="N320" s="165"/>
      <c r="O320" s="165"/>
      <c r="P320" s="165"/>
      <c r="Q320" s="165"/>
      <c r="R320" s="165"/>
      <c r="S320" s="165"/>
      <c r="T320" s="166"/>
      <c r="AT320" s="160" t="s">
        <v>181</v>
      </c>
      <c r="AU320" s="160" t="s">
        <v>86</v>
      </c>
      <c r="AV320" s="13" t="s">
        <v>86</v>
      </c>
      <c r="AW320" s="13" t="s">
        <v>33</v>
      </c>
      <c r="AX320" s="13" t="s">
        <v>77</v>
      </c>
      <c r="AY320" s="160" t="s">
        <v>172</v>
      </c>
    </row>
    <row r="321" spans="1:65" s="13" customFormat="1" ht="11.25" x14ac:dyDescent="0.2">
      <c r="B321" s="158"/>
      <c r="D321" s="159" t="s">
        <v>181</v>
      </c>
      <c r="E321" s="160" t="s">
        <v>1</v>
      </c>
      <c r="F321" s="161" t="s">
        <v>680</v>
      </c>
      <c r="H321" s="162">
        <v>2.145</v>
      </c>
      <c r="I321" s="163"/>
      <c r="L321" s="158"/>
      <c r="M321" s="164"/>
      <c r="N321" s="165"/>
      <c r="O321" s="165"/>
      <c r="P321" s="165"/>
      <c r="Q321" s="165"/>
      <c r="R321" s="165"/>
      <c r="S321" s="165"/>
      <c r="T321" s="166"/>
      <c r="AT321" s="160" t="s">
        <v>181</v>
      </c>
      <c r="AU321" s="160" t="s">
        <v>86</v>
      </c>
      <c r="AV321" s="13" t="s">
        <v>86</v>
      </c>
      <c r="AW321" s="13" t="s">
        <v>33</v>
      </c>
      <c r="AX321" s="13" t="s">
        <v>77</v>
      </c>
      <c r="AY321" s="160" t="s">
        <v>172</v>
      </c>
    </row>
    <row r="322" spans="1:65" s="14" customFormat="1" ht="11.25" x14ac:dyDescent="0.2">
      <c r="B322" s="167"/>
      <c r="D322" s="159" t="s">
        <v>181</v>
      </c>
      <c r="E322" s="168" t="s">
        <v>513</v>
      </c>
      <c r="F322" s="169" t="s">
        <v>514</v>
      </c>
      <c r="H322" s="170">
        <v>5.9249999999999998</v>
      </c>
      <c r="I322" s="171"/>
      <c r="L322" s="167"/>
      <c r="M322" s="172"/>
      <c r="N322" s="173"/>
      <c r="O322" s="173"/>
      <c r="P322" s="173"/>
      <c r="Q322" s="173"/>
      <c r="R322" s="173"/>
      <c r="S322" s="173"/>
      <c r="T322" s="174"/>
      <c r="AT322" s="168" t="s">
        <v>181</v>
      </c>
      <c r="AU322" s="168" t="s">
        <v>86</v>
      </c>
      <c r="AV322" s="14" t="s">
        <v>184</v>
      </c>
      <c r="AW322" s="14" t="s">
        <v>33</v>
      </c>
      <c r="AX322" s="14" t="s">
        <v>8</v>
      </c>
      <c r="AY322" s="168" t="s">
        <v>172</v>
      </c>
    </row>
    <row r="323" spans="1:65" s="2" customFormat="1" ht="14.45" customHeight="1" x14ac:dyDescent="0.2">
      <c r="A323" s="32"/>
      <c r="B323" s="144"/>
      <c r="C323" s="145" t="s">
        <v>547</v>
      </c>
      <c r="D323" s="145" t="s">
        <v>174</v>
      </c>
      <c r="E323" s="146" t="s">
        <v>516</v>
      </c>
      <c r="F323" s="147" t="s">
        <v>517</v>
      </c>
      <c r="G323" s="148" t="s">
        <v>187</v>
      </c>
      <c r="H323" s="149">
        <v>4.1929999999999996</v>
      </c>
      <c r="I323" s="150"/>
      <c r="J323" s="151">
        <f>ROUND(I323*H323,0)</f>
        <v>0</v>
      </c>
      <c r="K323" s="147" t="s">
        <v>178</v>
      </c>
      <c r="L323" s="33"/>
      <c r="M323" s="152" t="s">
        <v>1</v>
      </c>
      <c r="N323" s="153" t="s">
        <v>42</v>
      </c>
      <c r="O323" s="58"/>
      <c r="P323" s="154">
        <f>O323*H323</f>
        <v>0</v>
      </c>
      <c r="Q323" s="154">
        <v>0</v>
      </c>
      <c r="R323" s="154">
        <f>Q323*H323</f>
        <v>0</v>
      </c>
      <c r="S323" s="154">
        <v>0</v>
      </c>
      <c r="T323" s="155">
        <f>S323*H323</f>
        <v>0</v>
      </c>
      <c r="U323" s="32"/>
      <c r="V323" s="32"/>
      <c r="W323" s="32"/>
      <c r="X323" s="32"/>
      <c r="Y323" s="32"/>
      <c r="Z323" s="32"/>
      <c r="AA323" s="32"/>
      <c r="AB323" s="32"/>
      <c r="AC323" s="32"/>
      <c r="AD323" s="32"/>
      <c r="AE323" s="32"/>
      <c r="AR323" s="156" t="s">
        <v>82</v>
      </c>
      <c r="AT323" s="156" t="s">
        <v>174</v>
      </c>
      <c r="AU323" s="156" t="s">
        <v>86</v>
      </c>
      <c r="AY323" s="17" t="s">
        <v>172</v>
      </c>
      <c r="BE323" s="157">
        <f>IF(N323="základní",J323,0)</f>
        <v>0</v>
      </c>
      <c r="BF323" s="157">
        <f>IF(N323="snížená",J323,0)</f>
        <v>0</v>
      </c>
      <c r="BG323" s="157">
        <f>IF(N323="zákl. přenesená",J323,0)</f>
        <v>0</v>
      </c>
      <c r="BH323" s="157">
        <f>IF(N323="sníž. přenesená",J323,0)</f>
        <v>0</v>
      </c>
      <c r="BI323" s="157">
        <f>IF(N323="nulová",J323,0)</f>
        <v>0</v>
      </c>
      <c r="BJ323" s="17" t="s">
        <v>8</v>
      </c>
      <c r="BK323" s="157">
        <f>ROUND(I323*H323,0)</f>
        <v>0</v>
      </c>
      <c r="BL323" s="17" t="s">
        <v>82</v>
      </c>
      <c r="BM323" s="156" t="s">
        <v>681</v>
      </c>
    </row>
    <row r="324" spans="1:65" s="13" customFormat="1" ht="11.25" x14ac:dyDescent="0.2">
      <c r="B324" s="158"/>
      <c r="D324" s="159" t="s">
        <v>181</v>
      </c>
      <c r="E324" s="160" t="s">
        <v>1</v>
      </c>
      <c r="F324" s="161" t="s">
        <v>682</v>
      </c>
      <c r="H324" s="162">
        <v>4.1929999999999996</v>
      </c>
      <c r="I324" s="163"/>
      <c r="L324" s="158"/>
      <c r="M324" s="164"/>
      <c r="N324" s="165"/>
      <c r="O324" s="165"/>
      <c r="P324" s="165"/>
      <c r="Q324" s="165"/>
      <c r="R324" s="165"/>
      <c r="S324" s="165"/>
      <c r="T324" s="166"/>
      <c r="AT324" s="160" t="s">
        <v>181</v>
      </c>
      <c r="AU324" s="160" t="s">
        <v>86</v>
      </c>
      <c r="AV324" s="13" t="s">
        <v>86</v>
      </c>
      <c r="AW324" s="13" t="s">
        <v>33</v>
      </c>
      <c r="AX324" s="13" t="s">
        <v>77</v>
      </c>
      <c r="AY324" s="160" t="s">
        <v>172</v>
      </c>
    </row>
    <row r="325" spans="1:65" s="14" customFormat="1" ht="11.25" x14ac:dyDescent="0.2">
      <c r="B325" s="167"/>
      <c r="D325" s="159" t="s">
        <v>181</v>
      </c>
      <c r="E325" s="168" t="s">
        <v>520</v>
      </c>
      <c r="F325" s="169" t="s">
        <v>521</v>
      </c>
      <c r="H325" s="170">
        <v>4.1929999999999996</v>
      </c>
      <c r="I325" s="171"/>
      <c r="L325" s="167"/>
      <c r="M325" s="172"/>
      <c r="N325" s="173"/>
      <c r="O325" s="173"/>
      <c r="P325" s="173"/>
      <c r="Q325" s="173"/>
      <c r="R325" s="173"/>
      <c r="S325" s="173"/>
      <c r="T325" s="174"/>
      <c r="AT325" s="168" t="s">
        <v>181</v>
      </c>
      <c r="AU325" s="168" t="s">
        <v>86</v>
      </c>
      <c r="AV325" s="14" t="s">
        <v>184</v>
      </c>
      <c r="AW325" s="14" t="s">
        <v>33</v>
      </c>
      <c r="AX325" s="14" t="s">
        <v>8</v>
      </c>
      <c r="AY325" s="168" t="s">
        <v>172</v>
      </c>
    </row>
    <row r="326" spans="1:65" s="2" customFormat="1" ht="24.2" customHeight="1" x14ac:dyDescent="0.2">
      <c r="A326" s="32"/>
      <c r="B326" s="144"/>
      <c r="C326" s="145" t="s">
        <v>551</v>
      </c>
      <c r="D326" s="145" t="s">
        <v>174</v>
      </c>
      <c r="E326" s="146" t="s">
        <v>523</v>
      </c>
      <c r="F326" s="147" t="s">
        <v>524</v>
      </c>
      <c r="G326" s="148" t="s">
        <v>187</v>
      </c>
      <c r="H326" s="149">
        <v>60.066000000000003</v>
      </c>
      <c r="I326" s="150"/>
      <c r="J326" s="151">
        <f>ROUND(I326*H326,0)</f>
        <v>0</v>
      </c>
      <c r="K326" s="147" t="s">
        <v>1</v>
      </c>
      <c r="L326" s="33"/>
      <c r="M326" s="152" t="s">
        <v>1</v>
      </c>
      <c r="N326" s="153" t="s">
        <v>42</v>
      </c>
      <c r="O326" s="58"/>
      <c r="P326" s="154">
        <f>O326*H326</f>
        <v>0</v>
      </c>
      <c r="Q326" s="154">
        <v>6.7500000000000004E-4</v>
      </c>
      <c r="R326" s="154">
        <f>Q326*H326</f>
        <v>4.0544550000000006E-2</v>
      </c>
      <c r="S326" s="154">
        <v>0</v>
      </c>
      <c r="T326" s="155">
        <f>S326*H326</f>
        <v>0</v>
      </c>
      <c r="U326" s="32"/>
      <c r="V326" s="32"/>
      <c r="W326" s="32"/>
      <c r="X326" s="32"/>
      <c r="Y326" s="32"/>
      <c r="Z326" s="32"/>
      <c r="AA326" s="32"/>
      <c r="AB326" s="32"/>
      <c r="AC326" s="32"/>
      <c r="AD326" s="32"/>
      <c r="AE326" s="32"/>
      <c r="AR326" s="156" t="s">
        <v>82</v>
      </c>
      <c r="AT326" s="156" t="s">
        <v>174</v>
      </c>
      <c r="AU326" s="156" t="s">
        <v>86</v>
      </c>
      <c r="AY326" s="17" t="s">
        <v>172</v>
      </c>
      <c r="BE326" s="157">
        <f>IF(N326="základní",J326,0)</f>
        <v>0</v>
      </c>
      <c r="BF326" s="157">
        <f>IF(N326="snížená",J326,0)</f>
        <v>0</v>
      </c>
      <c r="BG326" s="157">
        <f>IF(N326="zákl. přenesená",J326,0)</f>
        <v>0</v>
      </c>
      <c r="BH326" s="157">
        <f>IF(N326="sníž. přenesená",J326,0)</f>
        <v>0</v>
      </c>
      <c r="BI326" s="157">
        <f>IF(N326="nulová",J326,0)</f>
        <v>0</v>
      </c>
      <c r="BJ326" s="17" t="s">
        <v>8</v>
      </c>
      <c r="BK326" s="157">
        <f>ROUND(I326*H326,0)</f>
        <v>0</v>
      </c>
      <c r="BL326" s="17" t="s">
        <v>82</v>
      </c>
      <c r="BM326" s="156" t="s">
        <v>683</v>
      </c>
    </row>
    <row r="327" spans="1:65" s="13" customFormat="1" ht="11.25" x14ac:dyDescent="0.2">
      <c r="B327" s="158"/>
      <c r="D327" s="159" t="s">
        <v>181</v>
      </c>
      <c r="E327" s="160" t="s">
        <v>1</v>
      </c>
      <c r="F327" s="161" t="s">
        <v>111</v>
      </c>
      <c r="H327" s="162">
        <v>28.16</v>
      </c>
      <c r="I327" s="163"/>
      <c r="L327" s="158"/>
      <c r="M327" s="164"/>
      <c r="N327" s="165"/>
      <c r="O327" s="165"/>
      <c r="P327" s="165"/>
      <c r="Q327" s="165"/>
      <c r="R327" s="165"/>
      <c r="S327" s="165"/>
      <c r="T327" s="166"/>
      <c r="AT327" s="160" t="s">
        <v>181</v>
      </c>
      <c r="AU327" s="160" t="s">
        <v>86</v>
      </c>
      <c r="AV327" s="13" t="s">
        <v>86</v>
      </c>
      <c r="AW327" s="13" t="s">
        <v>33</v>
      </c>
      <c r="AX327" s="13" t="s">
        <v>77</v>
      </c>
      <c r="AY327" s="160" t="s">
        <v>172</v>
      </c>
    </row>
    <row r="328" spans="1:65" s="13" customFormat="1" ht="11.25" x14ac:dyDescent="0.2">
      <c r="B328" s="158"/>
      <c r="D328" s="159" t="s">
        <v>181</v>
      </c>
      <c r="E328" s="160" t="s">
        <v>1</v>
      </c>
      <c r="F328" s="161" t="s">
        <v>113</v>
      </c>
      <c r="H328" s="162">
        <v>6.4260000000000002</v>
      </c>
      <c r="I328" s="163"/>
      <c r="L328" s="158"/>
      <c r="M328" s="164"/>
      <c r="N328" s="165"/>
      <c r="O328" s="165"/>
      <c r="P328" s="165"/>
      <c r="Q328" s="165"/>
      <c r="R328" s="165"/>
      <c r="S328" s="165"/>
      <c r="T328" s="166"/>
      <c r="AT328" s="160" t="s">
        <v>181</v>
      </c>
      <c r="AU328" s="160" t="s">
        <v>86</v>
      </c>
      <c r="AV328" s="13" t="s">
        <v>86</v>
      </c>
      <c r="AW328" s="13" t="s">
        <v>33</v>
      </c>
      <c r="AX328" s="13" t="s">
        <v>77</v>
      </c>
      <c r="AY328" s="160" t="s">
        <v>172</v>
      </c>
    </row>
    <row r="329" spans="1:65" s="13" customFormat="1" ht="11.25" x14ac:dyDescent="0.2">
      <c r="B329" s="158"/>
      <c r="D329" s="159" t="s">
        <v>181</v>
      </c>
      <c r="E329" s="160" t="s">
        <v>1</v>
      </c>
      <c r="F329" s="161" t="s">
        <v>101</v>
      </c>
      <c r="H329" s="162">
        <v>21.91</v>
      </c>
      <c r="I329" s="163"/>
      <c r="L329" s="158"/>
      <c r="M329" s="164"/>
      <c r="N329" s="165"/>
      <c r="O329" s="165"/>
      <c r="P329" s="165"/>
      <c r="Q329" s="165"/>
      <c r="R329" s="165"/>
      <c r="S329" s="165"/>
      <c r="T329" s="166"/>
      <c r="AT329" s="160" t="s">
        <v>181</v>
      </c>
      <c r="AU329" s="160" t="s">
        <v>86</v>
      </c>
      <c r="AV329" s="13" t="s">
        <v>86</v>
      </c>
      <c r="AW329" s="13" t="s">
        <v>33</v>
      </c>
      <c r="AX329" s="13" t="s">
        <v>77</v>
      </c>
      <c r="AY329" s="160" t="s">
        <v>172</v>
      </c>
    </row>
    <row r="330" spans="1:65" s="13" customFormat="1" ht="11.25" x14ac:dyDescent="0.2">
      <c r="B330" s="158"/>
      <c r="D330" s="159" t="s">
        <v>181</v>
      </c>
      <c r="E330" s="160" t="s">
        <v>1</v>
      </c>
      <c r="F330" s="161" t="s">
        <v>122</v>
      </c>
      <c r="H330" s="162">
        <v>3.57</v>
      </c>
      <c r="I330" s="163"/>
      <c r="L330" s="158"/>
      <c r="M330" s="164"/>
      <c r="N330" s="165"/>
      <c r="O330" s="165"/>
      <c r="P330" s="165"/>
      <c r="Q330" s="165"/>
      <c r="R330" s="165"/>
      <c r="S330" s="165"/>
      <c r="T330" s="166"/>
      <c r="AT330" s="160" t="s">
        <v>181</v>
      </c>
      <c r="AU330" s="160" t="s">
        <v>86</v>
      </c>
      <c r="AV330" s="13" t="s">
        <v>86</v>
      </c>
      <c r="AW330" s="13" t="s">
        <v>33</v>
      </c>
      <c r="AX330" s="13" t="s">
        <v>77</v>
      </c>
      <c r="AY330" s="160" t="s">
        <v>172</v>
      </c>
    </row>
    <row r="331" spans="1:65" s="14" customFormat="1" ht="11.25" x14ac:dyDescent="0.2">
      <c r="B331" s="167"/>
      <c r="D331" s="159" t="s">
        <v>181</v>
      </c>
      <c r="E331" s="168" t="s">
        <v>1</v>
      </c>
      <c r="F331" s="169" t="s">
        <v>183</v>
      </c>
      <c r="H331" s="170">
        <v>60.065999999999995</v>
      </c>
      <c r="I331" s="171"/>
      <c r="L331" s="167"/>
      <c r="M331" s="172"/>
      <c r="N331" s="173"/>
      <c r="O331" s="173"/>
      <c r="P331" s="173"/>
      <c r="Q331" s="173"/>
      <c r="R331" s="173"/>
      <c r="S331" s="173"/>
      <c r="T331" s="174"/>
      <c r="AT331" s="168" t="s">
        <v>181</v>
      </c>
      <c r="AU331" s="168" t="s">
        <v>86</v>
      </c>
      <c r="AV331" s="14" t="s">
        <v>184</v>
      </c>
      <c r="AW331" s="14" t="s">
        <v>33</v>
      </c>
      <c r="AX331" s="14" t="s">
        <v>8</v>
      </c>
      <c r="AY331" s="168" t="s">
        <v>172</v>
      </c>
    </row>
    <row r="332" spans="1:65" s="2" customFormat="1" ht="24.2" customHeight="1" x14ac:dyDescent="0.2">
      <c r="A332" s="32"/>
      <c r="B332" s="144"/>
      <c r="C332" s="145" t="s">
        <v>558</v>
      </c>
      <c r="D332" s="145" t="s">
        <v>174</v>
      </c>
      <c r="E332" s="146" t="s">
        <v>527</v>
      </c>
      <c r="F332" s="147" t="s">
        <v>528</v>
      </c>
      <c r="G332" s="148" t="s">
        <v>187</v>
      </c>
      <c r="H332" s="149">
        <v>60.066000000000003</v>
      </c>
      <c r="I332" s="150"/>
      <c r="J332" s="151">
        <f>ROUND(I332*H332,0)</f>
        <v>0</v>
      </c>
      <c r="K332" s="147" t="s">
        <v>178</v>
      </c>
      <c r="L332" s="33"/>
      <c r="M332" s="152" t="s">
        <v>1</v>
      </c>
      <c r="N332" s="153" t="s">
        <v>42</v>
      </c>
      <c r="O332" s="58"/>
      <c r="P332" s="154">
        <f>O332*H332</f>
        <v>0</v>
      </c>
      <c r="Q332" s="154">
        <v>2.72E-4</v>
      </c>
      <c r="R332" s="154">
        <f>Q332*H332</f>
        <v>1.6337951999999999E-2</v>
      </c>
      <c r="S332" s="154">
        <v>0</v>
      </c>
      <c r="T332" s="155">
        <f>S332*H332</f>
        <v>0</v>
      </c>
      <c r="U332" s="32"/>
      <c r="V332" s="32"/>
      <c r="W332" s="32"/>
      <c r="X332" s="32"/>
      <c r="Y332" s="32"/>
      <c r="Z332" s="32"/>
      <c r="AA332" s="32"/>
      <c r="AB332" s="32"/>
      <c r="AC332" s="32"/>
      <c r="AD332" s="32"/>
      <c r="AE332" s="32"/>
      <c r="AR332" s="156" t="s">
        <v>82</v>
      </c>
      <c r="AT332" s="156" t="s">
        <v>174</v>
      </c>
      <c r="AU332" s="156" t="s">
        <v>86</v>
      </c>
      <c r="AY332" s="17" t="s">
        <v>172</v>
      </c>
      <c r="BE332" s="157">
        <f>IF(N332="základní",J332,0)</f>
        <v>0</v>
      </c>
      <c r="BF332" s="157">
        <f>IF(N332="snížená",J332,0)</f>
        <v>0</v>
      </c>
      <c r="BG332" s="157">
        <f>IF(N332="zákl. přenesená",J332,0)</f>
        <v>0</v>
      </c>
      <c r="BH332" s="157">
        <f>IF(N332="sníž. přenesená",J332,0)</f>
        <v>0</v>
      </c>
      <c r="BI332" s="157">
        <f>IF(N332="nulová",J332,0)</f>
        <v>0</v>
      </c>
      <c r="BJ332" s="17" t="s">
        <v>8</v>
      </c>
      <c r="BK332" s="157">
        <f>ROUND(I332*H332,0)</f>
        <v>0</v>
      </c>
      <c r="BL332" s="17" t="s">
        <v>82</v>
      </c>
      <c r="BM332" s="156" t="s">
        <v>684</v>
      </c>
    </row>
    <row r="333" spans="1:65" s="13" customFormat="1" ht="11.25" x14ac:dyDescent="0.2">
      <c r="B333" s="158"/>
      <c r="D333" s="159" t="s">
        <v>181</v>
      </c>
      <c r="E333" s="160" t="s">
        <v>1</v>
      </c>
      <c r="F333" s="161" t="s">
        <v>530</v>
      </c>
      <c r="H333" s="162">
        <v>3.1280000000000001</v>
      </c>
      <c r="I333" s="163"/>
      <c r="L333" s="158"/>
      <c r="M333" s="164"/>
      <c r="N333" s="165"/>
      <c r="O333" s="165"/>
      <c r="P333" s="165"/>
      <c r="Q333" s="165"/>
      <c r="R333" s="165"/>
      <c r="S333" s="165"/>
      <c r="T333" s="166"/>
      <c r="AT333" s="160" t="s">
        <v>181</v>
      </c>
      <c r="AU333" s="160" t="s">
        <v>86</v>
      </c>
      <c r="AV333" s="13" t="s">
        <v>86</v>
      </c>
      <c r="AW333" s="13" t="s">
        <v>33</v>
      </c>
      <c r="AX333" s="13" t="s">
        <v>77</v>
      </c>
      <c r="AY333" s="160" t="s">
        <v>172</v>
      </c>
    </row>
    <row r="334" spans="1:65" s="13" customFormat="1" ht="11.25" x14ac:dyDescent="0.2">
      <c r="B334" s="158"/>
      <c r="D334" s="159" t="s">
        <v>181</v>
      </c>
      <c r="E334" s="160" t="s">
        <v>1</v>
      </c>
      <c r="F334" s="161" t="s">
        <v>531</v>
      </c>
      <c r="H334" s="162">
        <v>3.298</v>
      </c>
      <c r="I334" s="163"/>
      <c r="L334" s="158"/>
      <c r="M334" s="164"/>
      <c r="N334" s="165"/>
      <c r="O334" s="165"/>
      <c r="P334" s="165"/>
      <c r="Q334" s="165"/>
      <c r="R334" s="165"/>
      <c r="S334" s="165"/>
      <c r="T334" s="166"/>
      <c r="AT334" s="160" t="s">
        <v>181</v>
      </c>
      <c r="AU334" s="160" t="s">
        <v>86</v>
      </c>
      <c r="AV334" s="13" t="s">
        <v>86</v>
      </c>
      <c r="AW334" s="13" t="s">
        <v>33</v>
      </c>
      <c r="AX334" s="13" t="s">
        <v>77</v>
      </c>
      <c r="AY334" s="160" t="s">
        <v>172</v>
      </c>
    </row>
    <row r="335" spans="1:65" s="14" customFormat="1" ht="11.25" x14ac:dyDescent="0.2">
      <c r="B335" s="167"/>
      <c r="D335" s="159" t="s">
        <v>181</v>
      </c>
      <c r="E335" s="168" t="s">
        <v>113</v>
      </c>
      <c r="F335" s="169" t="s">
        <v>532</v>
      </c>
      <c r="H335" s="170">
        <v>6.4260000000000002</v>
      </c>
      <c r="I335" s="171"/>
      <c r="L335" s="167"/>
      <c r="M335" s="172"/>
      <c r="N335" s="173"/>
      <c r="O335" s="173"/>
      <c r="P335" s="173"/>
      <c r="Q335" s="173"/>
      <c r="R335" s="173"/>
      <c r="S335" s="173"/>
      <c r="T335" s="174"/>
      <c r="AT335" s="168" t="s">
        <v>181</v>
      </c>
      <c r="AU335" s="168" t="s">
        <v>86</v>
      </c>
      <c r="AV335" s="14" t="s">
        <v>184</v>
      </c>
      <c r="AW335" s="14" t="s">
        <v>33</v>
      </c>
      <c r="AX335" s="14" t="s">
        <v>77</v>
      </c>
      <c r="AY335" s="168" t="s">
        <v>172</v>
      </c>
    </row>
    <row r="336" spans="1:65" s="13" customFormat="1" ht="11.25" x14ac:dyDescent="0.2">
      <c r="B336" s="158"/>
      <c r="D336" s="159" t="s">
        <v>181</v>
      </c>
      <c r="E336" s="160" t="s">
        <v>1</v>
      </c>
      <c r="F336" s="161" t="s">
        <v>533</v>
      </c>
      <c r="H336" s="162">
        <v>3.57</v>
      </c>
      <c r="I336" s="163"/>
      <c r="L336" s="158"/>
      <c r="M336" s="164"/>
      <c r="N336" s="165"/>
      <c r="O336" s="165"/>
      <c r="P336" s="165"/>
      <c r="Q336" s="165"/>
      <c r="R336" s="165"/>
      <c r="S336" s="165"/>
      <c r="T336" s="166"/>
      <c r="AT336" s="160" t="s">
        <v>181</v>
      </c>
      <c r="AU336" s="160" t="s">
        <v>86</v>
      </c>
      <c r="AV336" s="13" t="s">
        <v>86</v>
      </c>
      <c r="AW336" s="13" t="s">
        <v>33</v>
      </c>
      <c r="AX336" s="13" t="s">
        <v>77</v>
      </c>
      <c r="AY336" s="160" t="s">
        <v>172</v>
      </c>
    </row>
    <row r="337" spans="1:65" s="14" customFormat="1" ht="11.25" x14ac:dyDescent="0.2">
      <c r="B337" s="167"/>
      <c r="D337" s="159" t="s">
        <v>181</v>
      </c>
      <c r="E337" s="168" t="s">
        <v>122</v>
      </c>
      <c r="F337" s="169" t="s">
        <v>534</v>
      </c>
      <c r="H337" s="170">
        <v>3.57</v>
      </c>
      <c r="I337" s="171"/>
      <c r="L337" s="167"/>
      <c r="M337" s="172"/>
      <c r="N337" s="173"/>
      <c r="O337" s="173"/>
      <c r="P337" s="173"/>
      <c r="Q337" s="173"/>
      <c r="R337" s="173"/>
      <c r="S337" s="173"/>
      <c r="T337" s="174"/>
      <c r="AT337" s="168" t="s">
        <v>181</v>
      </c>
      <c r="AU337" s="168" t="s">
        <v>86</v>
      </c>
      <c r="AV337" s="14" t="s">
        <v>184</v>
      </c>
      <c r="AW337" s="14" t="s">
        <v>33</v>
      </c>
      <c r="AX337" s="14" t="s">
        <v>77</v>
      </c>
      <c r="AY337" s="168" t="s">
        <v>172</v>
      </c>
    </row>
    <row r="338" spans="1:65" s="13" customFormat="1" ht="11.25" x14ac:dyDescent="0.2">
      <c r="B338" s="158"/>
      <c r="D338" s="159" t="s">
        <v>181</v>
      </c>
      <c r="E338" s="160" t="s">
        <v>1</v>
      </c>
      <c r="F338" s="161" t="s">
        <v>111</v>
      </c>
      <c r="H338" s="162">
        <v>28.16</v>
      </c>
      <c r="I338" s="163"/>
      <c r="L338" s="158"/>
      <c r="M338" s="164"/>
      <c r="N338" s="165"/>
      <c r="O338" s="165"/>
      <c r="P338" s="165"/>
      <c r="Q338" s="165"/>
      <c r="R338" s="165"/>
      <c r="S338" s="165"/>
      <c r="T338" s="166"/>
      <c r="AT338" s="160" t="s">
        <v>181</v>
      </c>
      <c r="AU338" s="160" t="s">
        <v>86</v>
      </c>
      <c r="AV338" s="13" t="s">
        <v>86</v>
      </c>
      <c r="AW338" s="13" t="s">
        <v>33</v>
      </c>
      <c r="AX338" s="13" t="s">
        <v>77</v>
      </c>
      <c r="AY338" s="160" t="s">
        <v>172</v>
      </c>
    </row>
    <row r="339" spans="1:65" s="13" customFormat="1" ht="11.25" x14ac:dyDescent="0.2">
      <c r="B339" s="158"/>
      <c r="D339" s="159" t="s">
        <v>181</v>
      </c>
      <c r="E339" s="160" t="s">
        <v>1</v>
      </c>
      <c r="F339" s="161" t="s">
        <v>101</v>
      </c>
      <c r="H339" s="162">
        <v>21.91</v>
      </c>
      <c r="I339" s="163"/>
      <c r="L339" s="158"/>
      <c r="M339" s="164"/>
      <c r="N339" s="165"/>
      <c r="O339" s="165"/>
      <c r="P339" s="165"/>
      <c r="Q339" s="165"/>
      <c r="R339" s="165"/>
      <c r="S339" s="165"/>
      <c r="T339" s="166"/>
      <c r="AT339" s="160" t="s">
        <v>181</v>
      </c>
      <c r="AU339" s="160" t="s">
        <v>86</v>
      </c>
      <c r="AV339" s="13" t="s">
        <v>86</v>
      </c>
      <c r="AW339" s="13" t="s">
        <v>33</v>
      </c>
      <c r="AX339" s="13" t="s">
        <v>77</v>
      </c>
      <c r="AY339" s="160" t="s">
        <v>172</v>
      </c>
    </row>
    <row r="340" spans="1:65" s="14" customFormat="1" ht="11.25" x14ac:dyDescent="0.2">
      <c r="B340" s="167"/>
      <c r="D340" s="159" t="s">
        <v>181</v>
      </c>
      <c r="E340" s="168" t="s">
        <v>1</v>
      </c>
      <c r="F340" s="169" t="s">
        <v>183</v>
      </c>
      <c r="H340" s="170">
        <v>50.07</v>
      </c>
      <c r="I340" s="171"/>
      <c r="L340" s="167"/>
      <c r="M340" s="172"/>
      <c r="N340" s="173"/>
      <c r="O340" s="173"/>
      <c r="P340" s="173"/>
      <c r="Q340" s="173"/>
      <c r="R340" s="173"/>
      <c r="S340" s="173"/>
      <c r="T340" s="174"/>
      <c r="AT340" s="168" t="s">
        <v>181</v>
      </c>
      <c r="AU340" s="168" t="s">
        <v>86</v>
      </c>
      <c r="AV340" s="14" t="s">
        <v>184</v>
      </c>
      <c r="AW340" s="14" t="s">
        <v>33</v>
      </c>
      <c r="AX340" s="14" t="s">
        <v>77</v>
      </c>
      <c r="AY340" s="168" t="s">
        <v>172</v>
      </c>
    </row>
    <row r="341" spans="1:65" s="15" customFormat="1" ht="11.25" x14ac:dyDescent="0.2">
      <c r="B341" s="185"/>
      <c r="D341" s="159" t="s">
        <v>181</v>
      </c>
      <c r="E341" s="186" t="s">
        <v>1</v>
      </c>
      <c r="F341" s="187" t="s">
        <v>258</v>
      </c>
      <c r="H341" s="188">
        <v>60.066000000000003</v>
      </c>
      <c r="I341" s="189"/>
      <c r="L341" s="185"/>
      <c r="M341" s="190"/>
      <c r="N341" s="191"/>
      <c r="O341" s="191"/>
      <c r="P341" s="191"/>
      <c r="Q341" s="191"/>
      <c r="R341" s="191"/>
      <c r="S341" s="191"/>
      <c r="T341" s="192"/>
      <c r="AT341" s="186" t="s">
        <v>181</v>
      </c>
      <c r="AU341" s="186" t="s">
        <v>86</v>
      </c>
      <c r="AV341" s="15" t="s">
        <v>179</v>
      </c>
      <c r="AW341" s="15" t="s">
        <v>33</v>
      </c>
      <c r="AX341" s="15" t="s">
        <v>8</v>
      </c>
      <c r="AY341" s="186" t="s">
        <v>172</v>
      </c>
    </row>
    <row r="342" spans="1:65" s="2" customFormat="1" ht="24.2" customHeight="1" x14ac:dyDescent="0.2">
      <c r="A342" s="32"/>
      <c r="B342" s="144"/>
      <c r="C342" s="145" t="s">
        <v>685</v>
      </c>
      <c r="D342" s="145" t="s">
        <v>174</v>
      </c>
      <c r="E342" s="146" t="s">
        <v>536</v>
      </c>
      <c r="F342" s="147" t="s">
        <v>537</v>
      </c>
      <c r="G342" s="148" t="s">
        <v>187</v>
      </c>
      <c r="H342" s="149">
        <v>60.066000000000003</v>
      </c>
      <c r="I342" s="150"/>
      <c r="J342" s="151">
        <f>ROUND(I342*H342,0)</f>
        <v>0</v>
      </c>
      <c r="K342" s="147" t="s">
        <v>178</v>
      </c>
      <c r="L342" s="33"/>
      <c r="M342" s="152" t="s">
        <v>1</v>
      </c>
      <c r="N342" s="153" t="s">
        <v>42</v>
      </c>
      <c r="O342" s="58"/>
      <c r="P342" s="154">
        <f>O342*H342</f>
        <v>0</v>
      </c>
      <c r="Q342" s="154">
        <v>6.4800000000000003E-4</v>
      </c>
      <c r="R342" s="154">
        <f>Q342*H342</f>
        <v>3.8922768000000003E-2</v>
      </c>
      <c r="S342" s="154">
        <v>0</v>
      </c>
      <c r="T342" s="155">
        <f>S342*H342</f>
        <v>0</v>
      </c>
      <c r="U342" s="32"/>
      <c r="V342" s="32"/>
      <c r="W342" s="32"/>
      <c r="X342" s="32"/>
      <c r="Y342" s="32"/>
      <c r="Z342" s="32"/>
      <c r="AA342" s="32"/>
      <c r="AB342" s="32"/>
      <c r="AC342" s="32"/>
      <c r="AD342" s="32"/>
      <c r="AE342" s="32"/>
      <c r="AR342" s="156" t="s">
        <v>82</v>
      </c>
      <c r="AT342" s="156" t="s">
        <v>174</v>
      </c>
      <c r="AU342" s="156" t="s">
        <v>86</v>
      </c>
      <c r="AY342" s="17" t="s">
        <v>172</v>
      </c>
      <c r="BE342" s="157">
        <f>IF(N342="základní",J342,0)</f>
        <v>0</v>
      </c>
      <c r="BF342" s="157">
        <f>IF(N342="snížená",J342,0)</f>
        <v>0</v>
      </c>
      <c r="BG342" s="157">
        <f>IF(N342="zákl. přenesená",J342,0)</f>
        <v>0</v>
      </c>
      <c r="BH342" s="157">
        <f>IF(N342="sníž. přenesená",J342,0)</f>
        <v>0</v>
      </c>
      <c r="BI342" s="157">
        <f>IF(N342="nulová",J342,0)</f>
        <v>0</v>
      </c>
      <c r="BJ342" s="17" t="s">
        <v>8</v>
      </c>
      <c r="BK342" s="157">
        <f>ROUND(I342*H342,0)</f>
        <v>0</v>
      </c>
      <c r="BL342" s="17" t="s">
        <v>82</v>
      </c>
      <c r="BM342" s="156" t="s">
        <v>686</v>
      </c>
    </row>
    <row r="343" spans="1:65" s="13" customFormat="1" ht="11.25" x14ac:dyDescent="0.2">
      <c r="B343" s="158"/>
      <c r="D343" s="159" t="s">
        <v>181</v>
      </c>
      <c r="E343" s="160" t="s">
        <v>1</v>
      </c>
      <c r="F343" s="161" t="s">
        <v>113</v>
      </c>
      <c r="H343" s="162">
        <v>6.4260000000000002</v>
      </c>
      <c r="I343" s="163"/>
      <c r="L343" s="158"/>
      <c r="M343" s="164"/>
      <c r="N343" s="165"/>
      <c r="O343" s="165"/>
      <c r="P343" s="165"/>
      <c r="Q343" s="165"/>
      <c r="R343" s="165"/>
      <c r="S343" s="165"/>
      <c r="T343" s="166"/>
      <c r="AT343" s="160" t="s">
        <v>181</v>
      </c>
      <c r="AU343" s="160" t="s">
        <v>86</v>
      </c>
      <c r="AV343" s="13" t="s">
        <v>86</v>
      </c>
      <c r="AW343" s="13" t="s">
        <v>33</v>
      </c>
      <c r="AX343" s="13" t="s">
        <v>77</v>
      </c>
      <c r="AY343" s="160" t="s">
        <v>172</v>
      </c>
    </row>
    <row r="344" spans="1:65" s="13" customFormat="1" ht="11.25" x14ac:dyDescent="0.2">
      <c r="B344" s="158"/>
      <c r="D344" s="159" t="s">
        <v>181</v>
      </c>
      <c r="E344" s="160" t="s">
        <v>1</v>
      </c>
      <c r="F344" s="161" t="s">
        <v>122</v>
      </c>
      <c r="H344" s="162">
        <v>3.57</v>
      </c>
      <c r="I344" s="163"/>
      <c r="L344" s="158"/>
      <c r="M344" s="164"/>
      <c r="N344" s="165"/>
      <c r="O344" s="165"/>
      <c r="P344" s="165"/>
      <c r="Q344" s="165"/>
      <c r="R344" s="165"/>
      <c r="S344" s="165"/>
      <c r="T344" s="166"/>
      <c r="AT344" s="160" t="s">
        <v>181</v>
      </c>
      <c r="AU344" s="160" t="s">
        <v>86</v>
      </c>
      <c r="AV344" s="13" t="s">
        <v>86</v>
      </c>
      <c r="AW344" s="13" t="s">
        <v>33</v>
      </c>
      <c r="AX344" s="13" t="s">
        <v>77</v>
      </c>
      <c r="AY344" s="160" t="s">
        <v>172</v>
      </c>
    </row>
    <row r="345" spans="1:65" s="13" customFormat="1" ht="11.25" x14ac:dyDescent="0.2">
      <c r="B345" s="158"/>
      <c r="D345" s="159" t="s">
        <v>181</v>
      </c>
      <c r="E345" s="160" t="s">
        <v>1</v>
      </c>
      <c r="F345" s="161" t="s">
        <v>111</v>
      </c>
      <c r="H345" s="162">
        <v>28.16</v>
      </c>
      <c r="I345" s="163"/>
      <c r="L345" s="158"/>
      <c r="M345" s="164"/>
      <c r="N345" s="165"/>
      <c r="O345" s="165"/>
      <c r="P345" s="165"/>
      <c r="Q345" s="165"/>
      <c r="R345" s="165"/>
      <c r="S345" s="165"/>
      <c r="T345" s="166"/>
      <c r="AT345" s="160" t="s">
        <v>181</v>
      </c>
      <c r="AU345" s="160" t="s">
        <v>86</v>
      </c>
      <c r="AV345" s="13" t="s">
        <v>86</v>
      </c>
      <c r="AW345" s="13" t="s">
        <v>33</v>
      </c>
      <c r="AX345" s="13" t="s">
        <v>77</v>
      </c>
      <c r="AY345" s="160" t="s">
        <v>172</v>
      </c>
    </row>
    <row r="346" spans="1:65" s="13" customFormat="1" ht="11.25" x14ac:dyDescent="0.2">
      <c r="B346" s="158"/>
      <c r="D346" s="159" t="s">
        <v>181</v>
      </c>
      <c r="E346" s="160" t="s">
        <v>1</v>
      </c>
      <c r="F346" s="161" t="s">
        <v>101</v>
      </c>
      <c r="H346" s="162">
        <v>21.91</v>
      </c>
      <c r="I346" s="163"/>
      <c r="L346" s="158"/>
      <c r="M346" s="164"/>
      <c r="N346" s="165"/>
      <c r="O346" s="165"/>
      <c r="P346" s="165"/>
      <c r="Q346" s="165"/>
      <c r="R346" s="165"/>
      <c r="S346" s="165"/>
      <c r="T346" s="166"/>
      <c r="AT346" s="160" t="s">
        <v>181</v>
      </c>
      <c r="AU346" s="160" t="s">
        <v>86</v>
      </c>
      <c r="AV346" s="13" t="s">
        <v>86</v>
      </c>
      <c r="AW346" s="13" t="s">
        <v>33</v>
      </c>
      <c r="AX346" s="13" t="s">
        <v>77</v>
      </c>
      <c r="AY346" s="160" t="s">
        <v>172</v>
      </c>
    </row>
    <row r="347" spans="1:65" s="14" customFormat="1" ht="11.25" x14ac:dyDescent="0.2">
      <c r="B347" s="167"/>
      <c r="D347" s="159" t="s">
        <v>181</v>
      </c>
      <c r="E347" s="168" t="s">
        <v>1</v>
      </c>
      <c r="F347" s="169" t="s">
        <v>183</v>
      </c>
      <c r="H347" s="170">
        <v>60.066000000000003</v>
      </c>
      <c r="I347" s="171"/>
      <c r="L347" s="167"/>
      <c r="M347" s="172"/>
      <c r="N347" s="173"/>
      <c r="O347" s="173"/>
      <c r="P347" s="173"/>
      <c r="Q347" s="173"/>
      <c r="R347" s="173"/>
      <c r="S347" s="173"/>
      <c r="T347" s="174"/>
      <c r="AT347" s="168" t="s">
        <v>181</v>
      </c>
      <c r="AU347" s="168" t="s">
        <v>86</v>
      </c>
      <c r="AV347" s="14" t="s">
        <v>184</v>
      </c>
      <c r="AW347" s="14" t="s">
        <v>33</v>
      </c>
      <c r="AX347" s="14" t="s">
        <v>8</v>
      </c>
      <c r="AY347" s="168" t="s">
        <v>172</v>
      </c>
    </row>
    <row r="348" spans="1:65" s="2" customFormat="1" ht="24.2" customHeight="1" x14ac:dyDescent="0.2">
      <c r="A348" s="32"/>
      <c r="B348" s="144"/>
      <c r="C348" s="145" t="s">
        <v>687</v>
      </c>
      <c r="D348" s="145" t="s">
        <v>174</v>
      </c>
      <c r="E348" s="146" t="s">
        <v>540</v>
      </c>
      <c r="F348" s="147" t="s">
        <v>541</v>
      </c>
      <c r="G348" s="148" t="s">
        <v>187</v>
      </c>
      <c r="H348" s="149">
        <v>60.066000000000003</v>
      </c>
      <c r="I348" s="150"/>
      <c r="J348" s="151">
        <f>ROUND(I348*H348,0)</f>
        <v>0</v>
      </c>
      <c r="K348" s="147" t="s">
        <v>178</v>
      </c>
      <c r="L348" s="33"/>
      <c r="M348" s="152" t="s">
        <v>1</v>
      </c>
      <c r="N348" s="153" t="s">
        <v>42</v>
      </c>
      <c r="O348" s="58"/>
      <c r="P348" s="154">
        <f>O348*H348</f>
        <v>0</v>
      </c>
      <c r="Q348" s="154">
        <v>2.0000000000000001E-4</v>
      </c>
      <c r="R348" s="154">
        <f>Q348*H348</f>
        <v>1.2013200000000002E-2</v>
      </c>
      <c r="S348" s="154">
        <v>0</v>
      </c>
      <c r="T348" s="155">
        <f>S348*H348</f>
        <v>0</v>
      </c>
      <c r="U348" s="32"/>
      <c r="V348" s="32"/>
      <c r="W348" s="32"/>
      <c r="X348" s="32"/>
      <c r="Y348" s="32"/>
      <c r="Z348" s="32"/>
      <c r="AA348" s="32"/>
      <c r="AB348" s="32"/>
      <c r="AC348" s="32"/>
      <c r="AD348" s="32"/>
      <c r="AE348" s="32"/>
      <c r="AR348" s="156" t="s">
        <v>82</v>
      </c>
      <c r="AT348" s="156" t="s">
        <v>174</v>
      </c>
      <c r="AU348" s="156" t="s">
        <v>86</v>
      </c>
      <c r="AY348" s="17" t="s">
        <v>172</v>
      </c>
      <c r="BE348" s="157">
        <f>IF(N348="základní",J348,0)</f>
        <v>0</v>
      </c>
      <c r="BF348" s="157">
        <f>IF(N348="snížená",J348,0)</f>
        <v>0</v>
      </c>
      <c r="BG348" s="157">
        <f>IF(N348="zákl. přenesená",J348,0)</f>
        <v>0</v>
      </c>
      <c r="BH348" s="157">
        <f>IF(N348="sníž. přenesená",J348,0)</f>
        <v>0</v>
      </c>
      <c r="BI348" s="157">
        <f>IF(N348="nulová",J348,0)</f>
        <v>0</v>
      </c>
      <c r="BJ348" s="17" t="s">
        <v>8</v>
      </c>
      <c r="BK348" s="157">
        <f>ROUND(I348*H348,0)</f>
        <v>0</v>
      </c>
      <c r="BL348" s="17" t="s">
        <v>82</v>
      </c>
      <c r="BM348" s="156" t="s">
        <v>688</v>
      </c>
    </row>
    <row r="349" spans="1:65" s="13" customFormat="1" ht="11.25" x14ac:dyDescent="0.2">
      <c r="B349" s="158"/>
      <c r="D349" s="159" t="s">
        <v>181</v>
      </c>
      <c r="E349" s="160" t="s">
        <v>1</v>
      </c>
      <c r="F349" s="161" t="s">
        <v>111</v>
      </c>
      <c r="H349" s="162">
        <v>28.16</v>
      </c>
      <c r="I349" s="163"/>
      <c r="L349" s="158"/>
      <c r="M349" s="164"/>
      <c r="N349" s="165"/>
      <c r="O349" s="165"/>
      <c r="P349" s="165"/>
      <c r="Q349" s="165"/>
      <c r="R349" s="165"/>
      <c r="S349" s="165"/>
      <c r="T349" s="166"/>
      <c r="AT349" s="160" t="s">
        <v>181</v>
      </c>
      <c r="AU349" s="160" t="s">
        <v>86</v>
      </c>
      <c r="AV349" s="13" t="s">
        <v>86</v>
      </c>
      <c r="AW349" s="13" t="s">
        <v>33</v>
      </c>
      <c r="AX349" s="13" t="s">
        <v>77</v>
      </c>
      <c r="AY349" s="160" t="s">
        <v>172</v>
      </c>
    </row>
    <row r="350" spans="1:65" s="13" customFormat="1" ht="11.25" x14ac:dyDescent="0.2">
      <c r="B350" s="158"/>
      <c r="D350" s="159" t="s">
        <v>181</v>
      </c>
      <c r="E350" s="160" t="s">
        <v>1</v>
      </c>
      <c r="F350" s="161" t="s">
        <v>113</v>
      </c>
      <c r="H350" s="162">
        <v>6.4260000000000002</v>
      </c>
      <c r="I350" s="163"/>
      <c r="L350" s="158"/>
      <c r="M350" s="164"/>
      <c r="N350" s="165"/>
      <c r="O350" s="165"/>
      <c r="P350" s="165"/>
      <c r="Q350" s="165"/>
      <c r="R350" s="165"/>
      <c r="S350" s="165"/>
      <c r="T350" s="166"/>
      <c r="AT350" s="160" t="s">
        <v>181</v>
      </c>
      <c r="AU350" s="160" t="s">
        <v>86</v>
      </c>
      <c r="AV350" s="13" t="s">
        <v>86</v>
      </c>
      <c r="AW350" s="13" t="s">
        <v>33</v>
      </c>
      <c r="AX350" s="13" t="s">
        <v>77</v>
      </c>
      <c r="AY350" s="160" t="s">
        <v>172</v>
      </c>
    </row>
    <row r="351" spans="1:65" s="13" customFormat="1" ht="11.25" x14ac:dyDescent="0.2">
      <c r="B351" s="158"/>
      <c r="D351" s="159" t="s">
        <v>181</v>
      </c>
      <c r="E351" s="160" t="s">
        <v>1</v>
      </c>
      <c r="F351" s="161" t="s">
        <v>101</v>
      </c>
      <c r="H351" s="162">
        <v>21.91</v>
      </c>
      <c r="I351" s="163"/>
      <c r="L351" s="158"/>
      <c r="M351" s="164"/>
      <c r="N351" s="165"/>
      <c r="O351" s="165"/>
      <c r="P351" s="165"/>
      <c r="Q351" s="165"/>
      <c r="R351" s="165"/>
      <c r="S351" s="165"/>
      <c r="T351" s="166"/>
      <c r="AT351" s="160" t="s">
        <v>181</v>
      </c>
      <c r="AU351" s="160" t="s">
        <v>86</v>
      </c>
      <c r="AV351" s="13" t="s">
        <v>86</v>
      </c>
      <c r="AW351" s="13" t="s">
        <v>33</v>
      </c>
      <c r="AX351" s="13" t="s">
        <v>77</v>
      </c>
      <c r="AY351" s="160" t="s">
        <v>172</v>
      </c>
    </row>
    <row r="352" spans="1:65" s="13" customFormat="1" ht="11.25" x14ac:dyDescent="0.2">
      <c r="B352" s="158"/>
      <c r="D352" s="159" t="s">
        <v>181</v>
      </c>
      <c r="E352" s="160" t="s">
        <v>1</v>
      </c>
      <c r="F352" s="161" t="s">
        <v>122</v>
      </c>
      <c r="H352" s="162">
        <v>3.57</v>
      </c>
      <c r="I352" s="163"/>
      <c r="L352" s="158"/>
      <c r="M352" s="164"/>
      <c r="N352" s="165"/>
      <c r="O352" s="165"/>
      <c r="P352" s="165"/>
      <c r="Q352" s="165"/>
      <c r="R352" s="165"/>
      <c r="S352" s="165"/>
      <c r="T352" s="166"/>
      <c r="AT352" s="160" t="s">
        <v>181</v>
      </c>
      <c r="AU352" s="160" t="s">
        <v>86</v>
      </c>
      <c r="AV352" s="13" t="s">
        <v>86</v>
      </c>
      <c r="AW352" s="13" t="s">
        <v>33</v>
      </c>
      <c r="AX352" s="13" t="s">
        <v>77</v>
      </c>
      <c r="AY352" s="160" t="s">
        <v>172</v>
      </c>
    </row>
    <row r="353" spans="1:65" s="14" customFormat="1" ht="11.25" x14ac:dyDescent="0.2">
      <c r="B353" s="167"/>
      <c r="D353" s="159" t="s">
        <v>181</v>
      </c>
      <c r="E353" s="168" t="s">
        <v>1</v>
      </c>
      <c r="F353" s="169" t="s">
        <v>183</v>
      </c>
      <c r="H353" s="170">
        <v>60.065999999999995</v>
      </c>
      <c r="I353" s="171"/>
      <c r="L353" s="167"/>
      <c r="M353" s="172"/>
      <c r="N353" s="173"/>
      <c r="O353" s="173"/>
      <c r="P353" s="173"/>
      <c r="Q353" s="173"/>
      <c r="R353" s="173"/>
      <c r="S353" s="173"/>
      <c r="T353" s="174"/>
      <c r="AT353" s="168" t="s">
        <v>181</v>
      </c>
      <c r="AU353" s="168" t="s">
        <v>86</v>
      </c>
      <c r="AV353" s="14" t="s">
        <v>184</v>
      </c>
      <c r="AW353" s="14" t="s">
        <v>33</v>
      </c>
      <c r="AX353" s="14" t="s">
        <v>8</v>
      </c>
      <c r="AY353" s="168" t="s">
        <v>172</v>
      </c>
    </row>
    <row r="354" spans="1:65" s="2" customFormat="1" ht="24.2" customHeight="1" x14ac:dyDescent="0.2">
      <c r="A354" s="32"/>
      <c r="B354" s="144"/>
      <c r="C354" s="145" t="s">
        <v>689</v>
      </c>
      <c r="D354" s="145" t="s">
        <v>174</v>
      </c>
      <c r="E354" s="146" t="s">
        <v>544</v>
      </c>
      <c r="F354" s="147" t="s">
        <v>545</v>
      </c>
      <c r="G354" s="148" t="s">
        <v>187</v>
      </c>
      <c r="H354" s="149">
        <v>11.295</v>
      </c>
      <c r="I354" s="150"/>
      <c r="J354" s="151">
        <f>ROUND(I354*H354,0)</f>
        <v>0</v>
      </c>
      <c r="K354" s="147" t="s">
        <v>1</v>
      </c>
      <c r="L354" s="33"/>
      <c r="M354" s="152" t="s">
        <v>1</v>
      </c>
      <c r="N354" s="153" t="s">
        <v>42</v>
      </c>
      <c r="O354" s="58"/>
      <c r="P354" s="154">
        <f>O354*H354</f>
        <v>0</v>
      </c>
      <c r="Q354" s="154">
        <v>7.5000000000000002E-4</v>
      </c>
      <c r="R354" s="154">
        <f>Q354*H354</f>
        <v>8.4712499999999996E-3</v>
      </c>
      <c r="S354" s="154">
        <v>0</v>
      </c>
      <c r="T354" s="155">
        <f>S354*H354</f>
        <v>0</v>
      </c>
      <c r="U354" s="32"/>
      <c r="V354" s="32"/>
      <c r="W354" s="32"/>
      <c r="X354" s="32"/>
      <c r="Y354" s="32"/>
      <c r="Z354" s="32"/>
      <c r="AA354" s="32"/>
      <c r="AB354" s="32"/>
      <c r="AC354" s="32"/>
      <c r="AD354" s="32"/>
      <c r="AE354" s="32"/>
      <c r="AR354" s="156" t="s">
        <v>82</v>
      </c>
      <c r="AT354" s="156" t="s">
        <v>174</v>
      </c>
      <c r="AU354" s="156" t="s">
        <v>86</v>
      </c>
      <c r="AY354" s="17" t="s">
        <v>172</v>
      </c>
      <c r="BE354" s="157">
        <f>IF(N354="základní",J354,0)</f>
        <v>0</v>
      </c>
      <c r="BF354" s="157">
        <f>IF(N354="snížená",J354,0)</f>
        <v>0</v>
      </c>
      <c r="BG354" s="157">
        <f>IF(N354="zákl. přenesená",J354,0)</f>
        <v>0</v>
      </c>
      <c r="BH354" s="157">
        <f>IF(N354="sníž. přenesená",J354,0)</f>
        <v>0</v>
      </c>
      <c r="BI354" s="157">
        <f>IF(N354="nulová",J354,0)</f>
        <v>0</v>
      </c>
      <c r="BJ354" s="17" t="s">
        <v>8</v>
      </c>
      <c r="BK354" s="157">
        <f>ROUND(I354*H354,0)</f>
        <v>0</v>
      </c>
      <c r="BL354" s="17" t="s">
        <v>82</v>
      </c>
      <c r="BM354" s="156" t="s">
        <v>690</v>
      </c>
    </row>
    <row r="355" spans="1:65" s="13" customFormat="1" ht="11.25" x14ac:dyDescent="0.2">
      <c r="B355" s="158"/>
      <c r="D355" s="159" t="s">
        <v>181</v>
      </c>
      <c r="E355" s="160" t="s">
        <v>1</v>
      </c>
      <c r="F355" s="161" t="s">
        <v>106</v>
      </c>
      <c r="H355" s="162">
        <v>6.6150000000000002</v>
      </c>
      <c r="I355" s="163"/>
      <c r="L355" s="158"/>
      <c r="M355" s="164"/>
      <c r="N355" s="165"/>
      <c r="O355" s="165"/>
      <c r="P355" s="165"/>
      <c r="Q355" s="165"/>
      <c r="R355" s="165"/>
      <c r="S355" s="165"/>
      <c r="T355" s="166"/>
      <c r="AT355" s="160" t="s">
        <v>181</v>
      </c>
      <c r="AU355" s="160" t="s">
        <v>86</v>
      </c>
      <c r="AV355" s="13" t="s">
        <v>86</v>
      </c>
      <c r="AW355" s="13" t="s">
        <v>33</v>
      </c>
      <c r="AX355" s="13" t="s">
        <v>77</v>
      </c>
      <c r="AY355" s="160" t="s">
        <v>172</v>
      </c>
    </row>
    <row r="356" spans="1:65" s="13" customFormat="1" ht="11.25" x14ac:dyDescent="0.2">
      <c r="B356" s="158"/>
      <c r="D356" s="159" t="s">
        <v>181</v>
      </c>
      <c r="E356" s="160" t="s">
        <v>1</v>
      </c>
      <c r="F356" s="161" t="s">
        <v>133</v>
      </c>
      <c r="H356" s="162">
        <v>3.78</v>
      </c>
      <c r="I356" s="163"/>
      <c r="L356" s="158"/>
      <c r="M356" s="164"/>
      <c r="N356" s="165"/>
      <c r="O356" s="165"/>
      <c r="P356" s="165"/>
      <c r="Q356" s="165"/>
      <c r="R356" s="165"/>
      <c r="S356" s="165"/>
      <c r="T356" s="166"/>
      <c r="AT356" s="160" t="s">
        <v>181</v>
      </c>
      <c r="AU356" s="160" t="s">
        <v>86</v>
      </c>
      <c r="AV356" s="13" t="s">
        <v>86</v>
      </c>
      <c r="AW356" s="13" t="s">
        <v>33</v>
      </c>
      <c r="AX356" s="13" t="s">
        <v>77</v>
      </c>
      <c r="AY356" s="160" t="s">
        <v>172</v>
      </c>
    </row>
    <row r="357" spans="1:65" s="13" customFormat="1" ht="11.25" x14ac:dyDescent="0.2">
      <c r="B357" s="158"/>
      <c r="D357" s="159" t="s">
        <v>181</v>
      </c>
      <c r="E357" s="160" t="s">
        <v>1</v>
      </c>
      <c r="F357" s="161" t="s">
        <v>135</v>
      </c>
      <c r="H357" s="162">
        <v>0.9</v>
      </c>
      <c r="I357" s="163"/>
      <c r="L357" s="158"/>
      <c r="M357" s="164"/>
      <c r="N357" s="165"/>
      <c r="O357" s="165"/>
      <c r="P357" s="165"/>
      <c r="Q357" s="165"/>
      <c r="R357" s="165"/>
      <c r="S357" s="165"/>
      <c r="T357" s="166"/>
      <c r="AT357" s="160" t="s">
        <v>181</v>
      </c>
      <c r="AU357" s="160" t="s">
        <v>86</v>
      </c>
      <c r="AV357" s="13" t="s">
        <v>86</v>
      </c>
      <c r="AW357" s="13" t="s">
        <v>33</v>
      </c>
      <c r="AX357" s="13" t="s">
        <v>77</v>
      </c>
      <c r="AY357" s="160" t="s">
        <v>172</v>
      </c>
    </row>
    <row r="358" spans="1:65" s="14" customFormat="1" ht="11.25" x14ac:dyDescent="0.2">
      <c r="B358" s="167"/>
      <c r="D358" s="159" t="s">
        <v>181</v>
      </c>
      <c r="E358" s="168" t="s">
        <v>1</v>
      </c>
      <c r="F358" s="169" t="s">
        <v>183</v>
      </c>
      <c r="H358" s="170">
        <v>11.295</v>
      </c>
      <c r="I358" s="171"/>
      <c r="L358" s="167"/>
      <c r="M358" s="172"/>
      <c r="N358" s="173"/>
      <c r="O358" s="173"/>
      <c r="P358" s="173"/>
      <c r="Q358" s="173"/>
      <c r="R358" s="173"/>
      <c r="S358" s="173"/>
      <c r="T358" s="174"/>
      <c r="AT358" s="168" t="s">
        <v>181</v>
      </c>
      <c r="AU358" s="168" t="s">
        <v>86</v>
      </c>
      <c r="AV358" s="14" t="s">
        <v>184</v>
      </c>
      <c r="AW358" s="14" t="s">
        <v>33</v>
      </c>
      <c r="AX358" s="14" t="s">
        <v>8</v>
      </c>
      <c r="AY358" s="168" t="s">
        <v>172</v>
      </c>
    </row>
    <row r="359" spans="1:65" s="2" customFormat="1" ht="24.2" customHeight="1" x14ac:dyDescent="0.2">
      <c r="A359" s="32"/>
      <c r="B359" s="144"/>
      <c r="C359" s="145" t="s">
        <v>691</v>
      </c>
      <c r="D359" s="145" t="s">
        <v>174</v>
      </c>
      <c r="E359" s="146" t="s">
        <v>548</v>
      </c>
      <c r="F359" s="147" t="s">
        <v>549</v>
      </c>
      <c r="G359" s="148" t="s">
        <v>187</v>
      </c>
      <c r="H359" s="149">
        <v>11.295</v>
      </c>
      <c r="I359" s="150"/>
      <c r="J359" s="151">
        <f>ROUND(I359*H359,0)</f>
        <v>0</v>
      </c>
      <c r="K359" s="147" t="s">
        <v>1</v>
      </c>
      <c r="L359" s="33"/>
      <c r="M359" s="152" t="s">
        <v>1</v>
      </c>
      <c r="N359" s="153" t="s">
        <v>42</v>
      </c>
      <c r="O359" s="58"/>
      <c r="P359" s="154">
        <f>O359*H359</f>
        <v>0</v>
      </c>
      <c r="Q359" s="154">
        <v>1.4999999999999999E-4</v>
      </c>
      <c r="R359" s="154">
        <f>Q359*H359</f>
        <v>1.6942499999999998E-3</v>
      </c>
      <c r="S359" s="154">
        <v>0</v>
      </c>
      <c r="T359" s="155">
        <f>S359*H359</f>
        <v>0</v>
      </c>
      <c r="U359" s="32"/>
      <c r="V359" s="32"/>
      <c r="W359" s="32"/>
      <c r="X359" s="32"/>
      <c r="Y359" s="32"/>
      <c r="Z359" s="32"/>
      <c r="AA359" s="32"/>
      <c r="AB359" s="32"/>
      <c r="AC359" s="32"/>
      <c r="AD359" s="32"/>
      <c r="AE359" s="32"/>
      <c r="AR359" s="156" t="s">
        <v>82</v>
      </c>
      <c r="AT359" s="156" t="s">
        <v>174</v>
      </c>
      <c r="AU359" s="156" t="s">
        <v>86</v>
      </c>
      <c r="AY359" s="17" t="s">
        <v>172</v>
      </c>
      <c r="BE359" s="157">
        <f>IF(N359="základní",J359,0)</f>
        <v>0</v>
      </c>
      <c r="BF359" s="157">
        <f>IF(N359="snížená",J359,0)</f>
        <v>0</v>
      </c>
      <c r="BG359" s="157">
        <f>IF(N359="zákl. přenesená",J359,0)</f>
        <v>0</v>
      </c>
      <c r="BH359" s="157">
        <f>IF(N359="sníž. přenesená",J359,0)</f>
        <v>0</v>
      </c>
      <c r="BI359" s="157">
        <f>IF(N359="nulová",J359,0)</f>
        <v>0</v>
      </c>
      <c r="BJ359" s="17" t="s">
        <v>8</v>
      </c>
      <c r="BK359" s="157">
        <f>ROUND(I359*H359,0)</f>
        <v>0</v>
      </c>
      <c r="BL359" s="17" t="s">
        <v>82</v>
      </c>
      <c r="BM359" s="156" t="s">
        <v>692</v>
      </c>
    </row>
    <row r="360" spans="1:65" s="13" customFormat="1" ht="11.25" x14ac:dyDescent="0.2">
      <c r="B360" s="158"/>
      <c r="D360" s="159" t="s">
        <v>181</v>
      </c>
      <c r="E360" s="160" t="s">
        <v>1</v>
      </c>
      <c r="F360" s="161" t="s">
        <v>106</v>
      </c>
      <c r="H360" s="162">
        <v>6.6150000000000002</v>
      </c>
      <c r="I360" s="163"/>
      <c r="L360" s="158"/>
      <c r="M360" s="164"/>
      <c r="N360" s="165"/>
      <c r="O360" s="165"/>
      <c r="P360" s="165"/>
      <c r="Q360" s="165"/>
      <c r="R360" s="165"/>
      <c r="S360" s="165"/>
      <c r="T360" s="166"/>
      <c r="AT360" s="160" t="s">
        <v>181</v>
      </c>
      <c r="AU360" s="160" t="s">
        <v>86</v>
      </c>
      <c r="AV360" s="13" t="s">
        <v>86</v>
      </c>
      <c r="AW360" s="13" t="s">
        <v>33</v>
      </c>
      <c r="AX360" s="13" t="s">
        <v>77</v>
      </c>
      <c r="AY360" s="160" t="s">
        <v>172</v>
      </c>
    </row>
    <row r="361" spans="1:65" s="13" customFormat="1" ht="11.25" x14ac:dyDescent="0.2">
      <c r="B361" s="158"/>
      <c r="D361" s="159" t="s">
        <v>181</v>
      </c>
      <c r="E361" s="160" t="s">
        <v>1</v>
      </c>
      <c r="F361" s="161" t="s">
        <v>133</v>
      </c>
      <c r="H361" s="162">
        <v>3.78</v>
      </c>
      <c r="I361" s="163"/>
      <c r="L361" s="158"/>
      <c r="M361" s="164"/>
      <c r="N361" s="165"/>
      <c r="O361" s="165"/>
      <c r="P361" s="165"/>
      <c r="Q361" s="165"/>
      <c r="R361" s="165"/>
      <c r="S361" s="165"/>
      <c r="T361" s="166"/>
      <c r="AT361" s="160" t="s">
        <v>181</v>
      </c>
      <c r="AU361" s="160" t="s">
        <v>86</v>
      </c>
      <c r="AV361" s="13" t="s">
        <v>86</v>
      </c>
      <c r="AW361" s="13" t="s">
        <v>33</v>
      </c>
      <c r="AX361" s="13" t="s">
        <v>77</v>
      </c>
      <c r="AY361" s="160" t="s">
        <v>172</v>
      </c>
    </row>
    <row r="362" spans="1:65" s="13" customFormat="1" ht="11.25" x14ac:dyDescent="0.2">
      <c r="B362" s="158"/>
      <c r="D362" s="159" t="s">
        <v>181</v>
      </c>
      <c r="E362" s="160" t="s">
        <v>1</v>
      </c>
      <c r="F362" s="161" t="s">
        <v>135</v>
      </c>
      <c r="H362" s="162">
        <v>0.9</v>
      </c>
      <c r="I362" s="163"/>
      <c r="L362" s="158"/>
      <c r="M362" s="164"/>
      <c r="N362" s="165"/>
      <c r="O362" s="165"/>
      <c r="P362" s="165"/>
      <c r="Q362" s="165"/>
      <c r="R362" s="165"/>
      <c r="S362" s="165"/>
      <c r="T362" s="166"/>
      <c r="AT362" s="160" t="s">
        <v>181</v>
      </c>
      <c r="AU362" s="160" t="s">
        <v>86</v>
      </c>
      <c r="AV362" s="13" t="s">
        <v>86</v>
      </c>
      <c r="AW362" s="13" t="s">
        <v>33</v>
      </c>
      <c r="AX362" s="13" t="s">
        <v>77</v>
      </c>
      <c r="AY362" s="160" t="s">
        <v>172</v>
      </c>
    </row>
    <row r="363" spans="1:65" s="14" customFormat="1" ht="11.25" x14ac:dyDescent="0.2">
      <c r="B363" s="167"/>
      <c r="D363" s="159" t="s">
        <v>181</v>
      </c>
      <c r="E363" s="168" t="s">
        <v>1</v>
      </c>
      <c r="F363" s="169" t="s">
        <v>183</v>
      </c>
      <c r="H363" s="170">
        <v>11.295</v>
      </c>
      <c r="I363" s="171"/>
      <c r="L363" s="167"/>
      <c r="M363" s="172"/>
      <c r="N363" s="173"/>
      <c r="O363" s="173"/>
      <c r="P363" s="173"/>
      <c r="Q363" s="173"/>
      <c r="R363" s="173"/>
      <c r="S363" s="173"/>
      <c r="T363" s="174"/>
      <c r="AT363" s="168" t="s">
        <v>181</v>
      </c>
      <c r="AU363" s="168" t="s">
        <v>86</v>
      </c>
      <c r="AV363" s="14" t="s">
        <v>184</v>
      </c>
      <c r="AW363" s="14" t="s">
        <v>33</v>
      </c>
      <c r="AX363" s="14" t="s">
        <v>8</v>
      </c>
      <c r="AY363" s="168" t="s">
        <v>172</v>
      </c>
    </row>
    <row r="364" spans="1:65" s="2" customFormat="1" ht="14.45" customHeight="1" x14ac:dyDescent="0.2">
      <c r="A364" s="32"/>
      <c r="B364" s="144"/>
      <c r="C364" s="145" t="s">
        <v>693</v>
      </c>
      <c r="D364" s="145" t="s">
        <v>174</v>
      </c>
      <c r="E364" s="146" t="s">
        <v>552</v>
      </c>
      <c r="F364" s="147" t="s">
        <v>553</v>
      </c>
      <c r="G364" s="148" t="s">
        <v>469</v>
      </c>
      <c r="H364" s="149">
        <v>1</v>
      </c>
      <c r="I364" s="150"/>
      <c r="J364" s="151">
        <f>ROUND(I364*H364,0)</f>
        <v>0</v>
      </c>
      <c r="K364" s="147" t="s">
        <v>1</v>
      </c>
      <c r="L364" s="33"/>
      <c r="M364" s="152" t="s">
        <v>1</v>
      </c>
      <c r="N364" s="153" t="s">
        <v>42</v>
      </c>
      <c r="O364" s="58"/>
      <c r="P364" s="154">
        <f>O364*H364</f>
        <v>0</v>
      </c>
      <c r="Q364" s="154">
        <v>0</v>
      </c>
      <c r="R364" s="154">
        <f>Q364*H364</f>
        <v>0</v>
      </c>
      <c r="S364" s="154">
        <v>0</v>
      </c>
      <c r="T364" s="155">
        <f>S364*H364</f>
        <v>0</v>
      </c>
      <c r="U364" s="32"/>
      <c r="V364" s="32"/>
      <c r="W364" s="32"/>
      <c r="X364" s="32"/>
      <c r="Y364" s="32"/>
      <c r="Z364" s="32"/>
      <c r="AA364" s="32"/>
      <c r="AB364" s="32"/>
      <c r="AC364" s="32"/>
      <c r="AD364" s="32"/>
      <c r="AE364" s="32"/>
      <c r="AR364" s="156" t="s">
        <v>82</v>
      </c>
      <c r="AT364" s="156" t="s">
        <v>174</v>
      </c>
      <c r="AU364" s="156" t="s">
        <v>86</v>
      </c>
      <c r="AY364" s="17" t="s">
        <v>172</v>
      </c>
      <c r="BE364" s="157">
        <f>IF(N364="základní",J364,0)</f>
        <v>0</v>
      </c>
      <c r="BF364" s="157">
        <f>IF(N364="snížená",J364,0)</f>
        <v>0</v>
      </c>
      <c r="BG364" s="157">
        <f>IF(N364="zákl. přenesená",J364,0)</f>
        <v>0</v>
      </c>
      <c r="BH364" s="157">
        <f>IF(N364="sníž. přenesená",J364,0)</f>
        <v>0</v>
      </c>
      <c r="BI364" s="157">
        <f>IF(N364="nulová",J364,0)</f>
        <v>0</v>
      </c>
      <c r="BJ364" s="17" t="s">
        <v>8</v>
      </c>
      <c r="BK364" s="157">
        <f>ROUND(I364*H364,0)</f>
        <v>0</v>
      </c>
      <c r="BL364" s="17" t="s">
        <v>82</v>
      </c>
      <c r="BM364" s="156" t="s">
        <v>694</v>
      </c>
    </row>
    <row r="365" spans="1:65" s="13" customFormat="1" ht="11.25" x14ac:dyDescent="0.2">
      <c r="B365" s="158"/>
      <c r="D365" s="159" t="s">
        <v>181</v>
      </c>
      <c r="E365" s="160" t="s">
        <v>1</v>
      </c>
      <c r="F365" s="161" t="s">
        <v>555</v>
      </c>
      <c r="H365" s="162">
        <v>1</v>
      </c>
      <c r="I365" s="163"/>
      <c r="L365" s="158"/>
      <c r="M365" s="164"/>
      <c r="N365" s="165"/>
      <c r="O365" s="165"/>
      <c r="P365" s="165"/>
      <c r="Q365" s="165"/>
      <c r="R365" s="165"/>
      <c r="S365" s="165"/>
      <c r="T365" s="166"/>
      <c r="AT365" s="160" t="s">
        <v>181</v>
      </c>
      <c r="AU365" s="160" t="s">
        <v>86</v>
      </c>
      <c r="AV365" s="13" t="s">
        <v>86</v>
      </c>
      <c r="AW365" s="13" t="s">
        <v>33</v>
      </c>
      <c r="AX365" s="13" t="s">
        <v>77</v>
      </c>
      <c r="AY365" s="160" t="s">
        <v>172</v>
      </c>
    </row>
    <row r="366" spans="1:65" s="14" customFormat="1" ht="11.25" x14ac:dyDescent="0.2">
      <c r="B366" s="167"/>
      <c r="D366" s="159" t="s">
        <v>181</v>
      </c>
      <c r="E366" s="168" t="s">
        <v>556</v>
      </c>
      <c r="F366" s="169" t="s">
        <v>557</v>
      </c>
      <c r="H366" s="170">
        <v>1</v>
      </c>
      <c r="I366" s="171"/>
      <c r="L366" s="167"/>
      <c r="M366" s="172"/>
      <c r="N366" s="173"/>
      <c r="O366" s="173"/>
      <c r="P366" s="173"/>
      <c r="Q366" s="173"/>
      <c r="R366" s="173"/>
      <c r="S366" s="173"/>
      <c r="T366" s="174"/>
      <c r="AT366" s="168" t="s">
        <v>181</v>
      </c>
      <c r="AU366" s="168" t="s">
        <v>86</v>
      </c>
      <c r="AV366" s="14" t="s">
        <v>184</v>
      </c>
      <c r="AW366" s="14" t="s">
        <v>33</v>
      </c>
      <c r="AX366" s="14" t="s">
        <v>8</v>
      </c>
      <c r="AY366" s="168" t="s">
        <v>172</v>
      </c>
    </row>
    <row r="367" spans="1:65" s="2" customFormat="1" ht="14.45" customHeight="1" x14ac:dyDescent="0.2">
      <c r="A367" s="32"/>
      <c r="B367" s="144"/>
      <c r="C367" s="145" t="s">
        <v>695</v>
      </c>
      <c r="D367" s="145" t="s">
        <v>174</v>
      </c>
      <c r="E367" s="146" t="s">
        <v>559</v>
      </c>
      <c r="F367" s="147" t="s">
        <v>560</v>
      </c>
      <c r="G367" s="148" t="s">
        <v>469</v>
      </c>
      <c r="H367" s="149">
        <v>1</v>
      </c>
      <c r="I367" s="150"/>
      <c r="J367" s="151">
        <f>ROUND(I367*H367,0)</f>
        <v>0</v>
      </c>
      <c r="K367" s="147" t="s">
        <v>1</v>
      </c>
      <c r="L367" s="33"/>
      <c r="M367" s="152" t="s">
        <v>1</v>
      </c>
      <c r="N367" s="153" t="s">
        <v>42</v>
      </c>
      <c r="O367" s="58"/>
      <c r="P367" s="154">
        <f>O367*H367</f>
        <v>0</v>
      </c>
      <c r="Q367" s="154">
        <v>9.7999999999999997E-4</v>
      </c>
      <c r="R367" s="154">
        <f>Q367*H367</f>
        <v>9.7999999999999997E-4</v>
      </c>
      <c r="S367" s="154">
        <v>0</v>
      </c>
      <c r="T367" s="155">
        <f>S367*H367</f>
        <v>0</v>
      </c>
      <c r="U367" s="32"/>
      <c r="V367" s="32"/>
      <c r="W367" s="32"/>
      <c r="X367" s="32"/>
      <c r="Y367" s="32"/>
      <c r="Z367" s="32"/>
      <c r="AA367" s="32"/>
      <c r="AB367" s="32"/>
      <c r="AC367" s="32"/>
      <c r="AD367" s="32"/>
      <c r="AE367" s="32"/>
      <c r="AR367" s="156" t="s">
        <v>82</v>
      </c>
      <c r="AT367" s="156" t="s">
        <v>174</v>
      </c>
      <c r="AU367" s="156" t="s">
        <v>86</v>
      </c>
      <c r="AY367" s="17" t="s">
        <v>172</v>
      </c>
      <c r="BE367" s="157">
        <f>IF(N367="základní",J367,0)</f>
        <v>0</v>
      </c>
      <c r="BF367" s="157">
        <f>IF(N367="snížená",J367,0)</f>
        <v>0</v>
      </c>
      <c r="BG367" s="157">
        <f>IF(N367="zákl. přenesená",J367,0)</f>
        <v>0</v>
      </c>
      <c r="BH367" s="157">
        <f>IF(N367="sníž. přenesená",J367,0)</f>
        <v>0</v>
      </c>
      <c r="BI367" s="157">
        <f>IF(N367="nulová",J367,0)</f>
        <v>0</v>
      </c>
      <c r="BJ367" s="17" t="s">
        <v>8</v>
      </c>
      <c r="BK367" s="157">
        <f>ROUND(I367*H367,0)</f>
        <v>0</v>
      </c>
      <c r="BL367" s="17" t="s">
        <v>82</v>
      </c>
      <c r="BM367" s="156" t="s">
        <v>696</v>
      </c>
    </row>
    <row r="368" spans="1:65" s="13" customFormat="1" ht="11.25" x14ac:dyDescent="0.2">
      <c r="B368" s="158"/>
      <c r="D368" s="159" t="s">
        <v>181</v>
      </c>
      <c r="E368" s="160" t="s">
        <v>1</v>
      </c>
      <c r="F368" s="161" t="s">
        <v>555</v>
      </c>
      <c r="H368" s="162">
        <v>1</v>
      </c>
      <c r="I368" s="163"/>
      <c r="L368" s="158"/>
      <c r="M368" s="164"/>
      <c r="N368" s="165"/>
      <c r="O368" s="165"/>
      <c r="P368" s="165"/>
      <c r="Q368" s="165"/>
      <c r="R368" s="165"/>
      <c r="S368" s="165"/>
      <c r="T368" s="166"/>
      <c r="AT368" s="160" t="s">
        <v>181</v>
      </c>
      <c r="AU368" s="160" t="s">
        <v>86</v>
      </c>
      <c r="AV368" s="13" t="s">
        <v>86</v>
      </c>
      <c r="AW368" s="13" t="s">
        <v>33</v>
      </c>
      <c r="AX368" s="13" t="s">
        <v>77</v>
      </c>
      <c r="AY368" s="160" t="s">
        <v>172</v>
      </c>
    </row>
    <row r="369" spans="1:51" s="14" customFormat="1" ht="11.25" x14ac:dyDescent="0.2">
      <c r="B369" s="167"/>
      <c r="D369" s="159" t="s">
        <v>181</v>
      </c>
      <c r="E369" s="168" t="s">
        <v>562</v>
      </c>
      <c r="F369" s="169" t="s">
        <v>563</v>
      </c>
      <c r="H369" s="170">
        <v>1</v>
      </c>
      <c r="I369" s="171"/>
      <c r="L369" s="167"/>
      <c r="M369" s="193"/>
      <c r="N369" s="194"/>
      <c r="O369" s="194"/>
      <c r="P369" s="194"/>
      <c r="Q369" s="194"/>
      <c r="R369" s="194"/>
      <c r="S369" s="194"/>
      <c r="T369" s="195"/>
      <c r="AT369" s="168" t="s">
        <v>181</v>
      </c>
      <c r="AU369" s="168" t="s">
        <v>86</v>
      </c>
      <c r="AV369" s="14" t="s">
        <v>184</v>
      </c>
      <c r="AW369" s="14" t="s">
        <v>33</v>
      </c>
      <c r="AX369" s="14" t="s">
        <v>8</v>
      </c>
      <c r="AY369" s="168" t="s">
        <v>172</v>
      </c>
    </row>
    <row r="370" spans="1:51" s="2" customFormat="1" ht="6.95" customHeight="1" x14ac:dyDescent="0.2">
      <c r="A370" s="32"/>
      <c r="B370" s="47"/>
      <c r="C370" s="48"/>
      <c r="D370" s="48"/>
      <c r="E370" s="48"/>
      <c r="F370" s="48"/>
      <c r="G370" s="48"/>
      <c r="H370" s="48"/>
      <c r="I370" s="48"/>
      <c r="J370" s="48"/>
      <c r="K370" s="48"/>
      <c r="L370" s="33"/>
      <c r="M370" s="32"/>
      <c r="O370" s="32"/>
      <c r="P370" s="32"/>
      <c r="Q370" s="32"/>
      <c r="R370" s="32"/>
      <c r="S370" s="32"/>
      <c r="T370" s="32"/>
      <c r="U370" s="32"/>
      <c r="V370" s="32"/>
      <c r="W370" s="32"/>
      <c r="X370" s="32"/>
      <c r="Y370" s="32"/>
      <c r="Z370" s="32"/>
      <c r="AA370" s="32"/>
      <c r="AB370" s="32"/>
      <c r="AC370" s="32"/>
      <c r="AD370" s="32"/>
      <c r="AE370" s="32"/>
    </row>
  </sheetData>
  <autoFilter ref="C131:K369" xr:uid="{00000000-0009-0000-0000-000002000000}"/>
  <mergeCells count="9">
    <mergeCell ref="E87:H87"/>
    <mergeCell ref="E122:H122"/>
    <mergeCell ref="E124:H124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2:BM370"/>
  <sheetViews>
    <sheetView showGridLines="0" workbookViewId="0"/>
  </sheetViews>
  <sheetFormatPr defaultRowHeight="15" x14ac:dyDescent="0.2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56" s="1" customFormat="1" ht="36.950000000000003" customHeight="1" x14ac:dyDescent="0.2">
      <c r="L2" s="247" t="s">
        <v>5</v>
      </c>
      <c r="M2" s="232"/>
      <c r="N2" s="232"/>
      <c r="O2" s="232"/>
      <c r="P2" s="232"/>
      <c r="Q2" s="232"/>
      <c r="R2" s="232"/>
      <c r="S2" s="232"/>
      <c r="T2" s="232"/>
      <c r="U2" s="232"/>
      <c r="V2" s="232"/>
      <c r="AT2" s="17" t="s">
        <v>92</v>
      </c>
      <c r="AZ2" s="93" t="s">
        <v>99</v>
      </c>
      <c r="BA2" s="93" t="s">
        <v>99</v>
      </c>
      <c r="BB2" s="93" t="s">
        <v>1</v>
      </c>
      <c r="BC2" s="93" t="s">
        <v>697</v>
      </c>
      <c r="BD2" s="93" t="s">
        <v>86</v>
      </c>
    </row>
    <row r="3" spans="1:56" s="1" customFormat="1" ht="6.95" customHeight="1" x14ac:dyDescent="0.2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86</v>
      </c>
      <c r="AZ3" s="93" t="s">
        <v>101</v>
      </c>
      <c r="BA3" s="93" t="s">
        <v>101</v>
      </c>
      <c r="BB3" s="93" t="s">
        <v>1</v>
      </c>
      <c r="BC3" s="93" t="s">
        <v>697</v>
      </c>
      <c r="BD3" s="93" t="s">
        <v>86</v>
      </c>
    </row>
    <row r="4" spans="1:56" s="1" customFormat="1" ht="24.95" customHeight="1" x14ac:dyDescent="0.2">
      <c r="B4" s="20"/>
      <c r="D4" s="21" t="s">
        <v>102</v>
      </c>
      <c r="L4" s="20"/>
      <c r="M4" s="94" t="s">
        <v>11</v>
      </c>
      <c r="AT4" s="17" t="s">
        <v>3</v>
      </c>
      <c r="AZ4" s="93" t="s">
        <v>103</v>
      </c>
      <c r="BA4" s="93" t="s">
        <v>103</v>
      </c>
      <c r="BB4" s="93" t="s">
        <v>1</v>
      </c>
      <c r="BC4" s="93" t="s">
        <v>104</v>
      </c>
      <c r="BD4" s="93" t="s">
        <v>86</v>
      </c>
    </row>
    <row r="5" spans="1:56" s="1" customFormat="1" ht="6.95" customHeight="1" x14ac:dyDescent="0.2">
      <c r="B5" s="20"/>
      <c r="L5" s="20"/>
      <c r="AZ5" s="93" t="s">
        <v>105</v>
      </c>
      <c r="BA5" s="93" t="s">
        <v>105</v>
      </c>
      <c r="BB5" s="93" t="s">
        <v>1</v>
      </c>
      <c r="BC5" s="93" t="s">
        <v>8</v>
      </c>
      <c r="BD5" s="93" t="s">
        <v>86</v>
      </c>
    </row>
    <row r="6" spans="1:56" s="1" customFormat="1" ht="12" customHeight="1" x14ac:dyDescent="0.2">
      <c r="B6" s="20"/>
      <c r="D6" s="27" t="s">
        <v>17</v>
      </c>
      <c r="L6" s="20"/>
      <c r="AZ6" s="93" t="s">
        <v>106</v>
      </c>
      <c r="BA6" s="93" t="s">
        <v>106</v>
      </c>
      <c r="BB6" s="93" t="s">
        <v>1</v>
      </c>
      <c r="BC6" s="93" t="s">
        <v>698</v>
      </c>
      <c r="BD6" s="93" t="s">
        <v>86</v>
      </c>
    </row>
    <row r="7" spans="1:56" s="1" customFormat="1" ht="16.5" customHeight="1" x14ac:dyDescent="0.2">
      <c r="B7" s="20"/>
      <c r="E7" s="248" t="str">
        <f>'Rekapitulace stavby'!K6</f>
        <v>14 kaplí křížové cesty na Andrlově Chlumu</v>
      </c>
      <c r="F7" s="249"/>
      <c r="G7" s="249"/>
      <c r="H7" s="249"/>
      <c r="L7" s="20"/>
      <c r="AZ7" s="93" t="s">
        <v>108</v>
      </c>
      <c r="BA7" s="93" t="s">
        <v>108</v>
      </c>
      <c r="BB7" s="93" t="s">
        <v>1</v>
      </c>
      <c r="BC7" s="93" t="s">
        <v>699</v>
      </c>
      <c r="BD7" s="93" t="s">
        <v>86</v>
      </c>
    </row>
    <row r="8" spans="1:56" s="2" customFormat="1" ht="12" customHeight="1" x14ac:dyDescent="0.2">
      <c r="A8" s="32"/>
      <c r="B8" s="33"/>
      <c r="C8" s="32"/>
      <c r="D8" s="27" t="s">
        <v>110</v>
      </c>
      <c r="E8" s="32"/>
      <c r="F8" s="32"/>
      <c r="G8" s="32"/>
      <c r="H8" s="32"/>
      <c r="I8" s="32"/>
      <c r="J8" s="32"/>
      <c r="K8" s="32"/>
      <c r="L8" s="42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  <c r="AZ8" s="93" t="s">
        <v>111</v>
      </c>
      <c r="BA8" s="93" t="s">
        <v>111</v>
      </c>
      <c r="BB8" s="93" t="s">
        <v>1</v>
      </c>
      <c r="BC8" s="93" t="s">
        <v>699</v>
      </c>
      <c r="BD8" s="93" t="s">
        <v>86</v>
      </c>
    </row>
    <row r="9" spans="1:56" s="2" customFormat="1" ht="16.5" customHeight="1" x14ac:dyDescent="0.2">
      <c r="A9" s="32"/>
      <c r="B9" s="33"/>
      <c r="C9" s="32"/>
      <c r="D9" s="32"/>
      <c r="E9" s="209" t="s">
        <v>700</v>
      </c>
      <c r="F9" s="250"/>
      <c r="G9" s="250"/>
      <c r="H9" s="250"/>
      <c r="I9" s="32"/>
      <c r="J9" s="32"/>
      <c r="K9" s="32"/>
      <c r="L9" s="4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Z9" s="93" t="s">
        <v>113</v>
      </c>
      <c r="BA9" s="93" t="s">
        <v>113</v>
      </c>
      <c r="BB9" s="93" t="s">
        <v>1</v>
      </c>
      <c r="BC9" s="93" t="s">
        <v>114</v>
      </c>
      <c r="BD9" s="93" t="s">
        <v>86</v>
      </c>
    </row>
    <row r="10" spans="1:56" s="2" customFormat="1" ht="11.25" x14ac:dyDescent="0.2">
      <c r="A10" s="32"/>
      <c r="B10" s="33"/>
      <c r="C10" s="32"/>
      <c r="D10" s="32"/>
      <c r="E10" s="32"/>
      <c r="F10" s="32"/>
      <c r="G10" s="32"/>
      <c r="H10" s="32"/>
      <c r="I10" s="32"/>
      <c r="J10" s="32"/>
      <c r="K10" s="32"/>
      <c r="L10" s="4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  <c r="AZ10" s="93" t="s">
        <v>115</v>
      </c>
      <c r="BA10" s="93" t="s">
        <v>115</v>
      </c>
      <c r="BB10" s="93" t="s">
        <v>1</v>
      </c>
      <c r="BC10" s="93" t="s">
        <v>701</v>
      </c>
      <c r="BD10" s="93" t="s">
        <v>86</v>
      </c>
    </row>
    <row r="11" spans="1:56" s="2" customFormat="1" ht="12" customHeight="1" x14ac:dyDescent="0.2">
      <c r="A11" s="32"/>
      <c r="B11" s="33"/>
      <c r="C11" s="32"/>
      <c r="D11" s="27" t="s">
        <v>19</v>
      </c>
      <c r="E11" s="32"/>
      <c r="F11" s="25" t="s">
        <v>1</v>
      </c>
      <c r="G11" s="32"/>
      <c r="H11" s="32"/>
      <c r="I11" s="27" t="s">
        <v>20</v>
      </c>
      <c r="J11" s="25" t="s">
        <v>1</v>
      </c>
      <c r="K11" s="32"/>
      <c r="L11" s="4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  <c r="AZ11" s="93" t="s">
        <v>117</v>
      </c>
      <c r="BA11" s="93" t="s">
        <v>117</v>
      </c>
      <c r="BB11" s="93" t="s">
        <v>1</v>
      </c>
      <c r="BC11" s="93" t="s">
        <v>118</v>
      </c>
      <c r="BD11" s="93" t="s">
        <v>86</v>
      </c>
    </row>
    <row r="12" spans="1:56" s="2" customFormat="1" ht="12" customHeight="1" x14ac:dyDescent="0.2">
      <c r="A12" s="32"/>
      <c r="B12" s="33"/>
      <c r="C12" s="32"/>
      <c r="D12" s="27" t="s">
        <v>21</v>
      </c>
      <c r="E12" s="32"/>
      <c r="F12" s="25" t="s">
        <v>22</v>
      </c>
      <c r="G12" s="32"/>
      <c r="H12" s="32"/>
      <c r="I12" s="27" t="s">
        <v>23</v>
      </c>
      <c r="J12" s="55" t="str">
        <f>'Rekapitulace stavby'!AN8</f>
        <v>16. 10. 2019</v>
      </c>
      <c r="K12" s="32"/>
      <c r="L12" s="4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  <c r="AZ12" s="93" t="s">
        <v>119</v>
      </c>
      <c r="BA12" s="93" t="s">
        <v>119</v>
      </c>
      <c r="BB12" s="93" t="s">
        <v>1</v>
      </c>
      <c r="BC12" s="93" t="s">
        <v>701</v>
      </c>
      <c r="BD12" s="93" t="s">
        <v>86</v>
      </c>
    </row>
    <row r="13" spans="1:56" s="2" customFormat="1" ht="10.9" customHeight="1" x14ac:dyDescent="0.2">
      <c r="A13" s="32"/>
      <c r="B13" s="33"/>
      <c r="C13" s="32"/>
      <c r="D13" s="32"/>
      <c r="E13" s="32"/>
      <c r="F13" s="32"/>
      <c r="G13" s="32"/>
      <c r="H13" s="32"/>
      <c r="I13" s="32"/>
      <c r="J13" s="32"/>
      <c r="K13" s="32"/>
      <c r="L13" s="4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  <c r="AZ13" s="93" t="s">
        <v>120</v>
      </c>
      <c r="BA13" s="93" t="s">
        <v>120</v>
      </c>
      <c r="BB13" s="93" t="s">
        <v>1</v>
      </c>
      <c r="BC13" s="93" t="s">
        <v>121</v>
      </c>
      <c r="BD13" s="93" t="s">
        <v>86</v>
      </c>
    </row>
    <row r="14" spans="1:56" s="2" customFormat="1" ht="12" customHeight="1" x14ac:dyDescent="0.2">
      <c r="A14" s="32"/>
      <c r="B14" s="33"/>
      <c r="C14" s="32"/>
      <c r="D14" s="27" t="s">
        <v>25</v>
      </c>
      <c r="E14" s="32"/>
      <c r="F14" s="32"/>
      <c r="G14" s="32"/>
      <c r="H14" s="32"/>
      <c r="I14" s="27" t="s">
        <v>26</v>
      </c>
      <c r="J14" s="25" t="s">
        <v>1</v>
      </c>
      <c r="K14" s="32"/>
      <c r="L14" s="4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Z14" s="93" t="s">
        <v>122</v>
      </c>
      <c r="BA14" s="93" t="s">
        <v>122</v>
      </c>
      <c r="BB14" s="93" t="s">
        <v>1</v>
      </c>
      <c r="BC14" s="93" t="s">
        <v>123</v>
      </c>
      <c r="BD14" s="93" t="s">
        <v>86</v>
      </c>
    </row>
    <row r="15" spans="1:56" s="2" customFormat="1" ht="18" customHeight="1" x14ac:dyDescent="0.2">
      <c r="A15" s="32"/>
      <c r="B15" s="33"/>
      <c r="C15" s="32"/>
      <c r="D15" s="32"/>
      <c r="E15" s="25" t="s">
        <v>27</v>
      </c>
      <c r="F15" s="32"/>
      <c r="G15" s="32"/>
      <c r="H15" s="32"/>
      <c r="I15" s="27" t="s">
        <v>28</v>
      </c>
      <c r="J15" s="25" t="s">
        <v>1</v>
      </c>
      <c r="K15" s="32"/>
      <c r="L15" s="4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  <c r="AZ15" s="93" t="s">
        <v>124</v>
      </c>
      <c r="BA15" s="93" t="s">
        <v>125</v>
      </c>
      <c r="BB15" s="93" t="s">
        <v>1</v>
      </c>
      <c r="BC15" s="93" t="s">
        <v>126</v>
      </c>
      <c r="BD15" s="93" t="s">
        <v>86</v>
      </c>
    </row>
    <row r="16" spans="1:56" s="2" customFormat="1" ht="6.95" customHeight="1" x14ac:dyDescent="0.2">
      <c r="A16" s="32"/>
      <c r="B16" s="33"/>
      <c r="C16" s="32"/>
      <c r="D16" s="32"/>
      <c r="E16" s="32"/>
      <c r="F16" s="32"/>
      <c r="G16" s="32"/>
      <c r="H16" s="32"/>
      <c r="I16" s="32"/>
      <c r="J16" s="32"/>
      <c r="K16" s="32"/>
      <c r="L16" s="4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  <c r="AZ16" s="93" t="s">
        <v>127</v>
      </c>
      <c r="BA16" s="93" t="s">
        <v>128</v>
      </c>
      <c r="BB16" s="93" t="s">
        <v>1</v>
      </c>
      <c r="BC16" s="93" t="s">
        <v>129</v>
      </c>
      <c r="BD16" s="93" t="s">
        <v>86</v>
      </c>
    </row>
    <row r="17" spans="1:56" s="2" customFormat="1" ht="12" customHeight="1" x14ac:dyDescent="0.2">
      <c r="A17" s="32"/>
      <c r="B17" s="33"/>
      <c r="C17" s="32"/>
      <c r="D17" s="27" t="s">
        <v>29</v>
      </c>
      <c r="E17" s="32"/>
      <c r="F17" s="32"/>
      <c r="G17" s="32"/>
      <c r="H17" s="32"/>
      <c r="I17" s="27" t="s">
        <v>26</v>
      </c>
      <c r="J17" s="28" t="str">
        <f>'Rekapitulace stavby'!AN13</f>
        <v>Vyplň údaj</v>
      </c>
      <c r="K17" s="32"/>
      <c r="L17" s="4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  <c r="AZ17" s="93" t="s">
        <v>130</v>
      </c>
      <c r="BA17" s="93" t="s">
        <v>131</v>
      </c>
      <c r="BB17" s="93" t="s">
        <v>1</v>
      </c>
      <c r="BC17" s="93" t="s">
        <v>132</v>
      </c>
      <c r="BD17" s="93" t="s">
        <v>86</v>
      </c>
    </row>
    <row r="18" spans="1:56" s="2" customFormat="1" ht="18" customHeight="1" x14ac:dyDescent="0.2">
      <c r="A18" s="32"/>
      <c r="B18" s="33"/>
      <c r="C18" s="32"/>
      <c r="D18" s="32"/>
      <c r="E18" s="251" t="str">
        <f>'Rekapitulace stavby'!E14</f>
        <v>Vyplň údaj</v>
      </c>
      <c r="F18" s="231"/>
      <c r="G18" s="231"/>
      <c r="H18" s="231"/>
      <c r="I18" s="27" t="s">
        <v>28</v>
      </c>
      <c r="J18" s="28" t="str">
        <f>'Rekapitulace stavby'!AN14</f>
        <v>Vyplň údaj</v>
      </c>
      <c r="K18" s="32"/>
      <c r="L18" s="4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  <c r="AZ18" s="93" t="s">
        <v>133</v>
      </c>
      <c r="BA18" s="93" t="s">
        <v>133</v>
      </c>
      <c r="BB18" s="93" t="s">
        <v>1</v>
      </c>
      <c r="BC18" s="93" t="s">
        <v>134</v>
      </c>
      <c r="BD18" s="93" t="s">
        <v>86</v>
      </c>
    </row>
    <row r="19" spans="1:56" s="2" customFormat="1" ht="6.95" customHeight="1" x14ac:dyDescent="0.2">
      <c r="A19" s="32"/>
      <c r="B19" s="33"/>
      <c r="C19" s="32"/>
      <c r="D19" s="32"/>
      <c r="E19" s="32"/>
      <c r="F19" s="32"/>
      <c r="G19" s="32"/>
      <c r="H19" s="32"/>
      <c r="I19" s="32"/>
      <c r="J19" s="32"/>
      <c r="K19" s="32"/>
      <c r="L19" s="4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  <c r="AZ19" s="93" t="s">
        <v>135</v>
      </c>
      <c r="BA19" s="93" t="s">
        <v>135</v>
      </c>
      <c r="BB19" s="93" t="s">
        <v>1</v>
      </c>
      <c r="BC19" s="93" t="s">
        <v>573</v>
      </c>
      <c r="BD19" s="93" t="s">
        <v>86</v>
      </c>
    </row>
    <row r="20" spans="1:56" s="2" customFormat="1" ht="12" customHeight="1" x14ac:dyDescent="0.2">
      <c r="A20" s="32"/>
      <c r="B20" s="33"/>
      <c r="C20" s="32"/>
      <c r="D20" s="27" t="s">
        <v>31</v>
      </c>
      <c r="E20" s="32"/>
      <c r="F20" s="32"/>
      <c r="G20" s="32"/>
      <c r="H20" s="32"/>
      <c r="I20" s="27" t="s">
        <v>26</v>
      </c>
      <c r="J20" s="25" t="s">
        <v>1</v>
      </c>
      <c r="K20" s="32"/>
      <c r="L20" s="4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  <c r="AZ20" s="93" t="s">
        <v>574</v>
      </c>
      <c r="BA20" s="93" t="s">
        <v>574</v>
      </c>
      <c r="BB20" s="93" t="s">
        <v>1</v>
      </c>
      <c r="BC20" s="93" t="s">
        <v>575</v>
      </c>
      <c r="BD20" s="93" t="s">
        <v>86</v>
      </c>
    </row>
    <row r="21" spans="1:56" s="2" customFormat="1" ht="18" customHeight="1" x14ac:dyDescent="0.2">
      <c r="A21" s="32"/>
      <c r="B21" s="33"/>
      <c r="C21" s="32"/>
      <c r="D21" s="32"/>
      <c r="E21" s="25" t="s">
        <v>32</v>
      </c>
      <c r="F21" s="32"/>
      <c r="G21" s="32"/>
      <c r="H21" s="32"/>
      <c r="I21" s="27" t="s">
        <v>28</v>
      </c>
      <c r="J21" s="25" t="s">
        <v>1</v>
      </c>
      <c r="K21" s="32"/>
      <c r="L21" s="4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56" s="2" customFormat="1" ht="6.95" customHeight="1" x14ac:dyDescent="0.2">
      <c r="A22" s="32"/>
      <c r="B22" s="33"/>
      <c r="C22" s="32"/>
      <c r="D22" s="32"/>
      <c r="E22" s="32"/>
      <c r="F22" s="32"/>
      <c r="G22" s="32"/>
      <c r="H22" s="32"/>
      <c r="I22" s="32"/>
      <c r="J22" s="32"/>
      <c r="K22" s="32"/>
      <c r="L22" s="4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56" s="2" customFormat="1" ht="12" customHeight="1" x14ac:dyDescent="0.2">
      <c r="A23" s="32"/>
      <c r="B23" s="33"/>
      <c r="C23" s="32"/>
      <c r="D23" s="27" t="s">
        <v>34</v>
      </c>
      <c r="E23" s="32"/>
      <c r="F23" s="32"/>
      <c r="G23" s="32"/>
      <c r="H23" s="32"/>
      <c r="I23" s="27" t="s">
        <v>26</v>
      </c>
      <c r="J23" s="25" t="s">
        <v>1</v>
      </c>
      <c r="K23" s="32"/>
      <c r="L23" s="4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56" s="2" customFormat="1" ht="18" customHeight="1" x14ac:dyDescent="0.2">
      <c r="A24" s="32"/>
      <c r="B24" s="33"/>
      <c r="C24" s="32"/>
      <c r="D24" s="32"/>
      <c r="E24" s="25" t="s">
        <v>35</v>
      </c>
      <c r="F24" s="32"/>
      <c r="G24" s="32"/>
      <c r="H24" s="32"/>
      <c r="I24" s="27" t="s">
        <v>28</v>
      </c>
      <c r="J24" s="25" t="s">
        <v>1</v>
      </c>
      <c r="K24" s="32"/>
      <c r="L24" s="4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56" s="2" customFormat="1" ht="6.95" customHeight="1" x14ac:dyDescent="0.2">
      <c r="A25" s="32"/>
      <c r="B25" s="33"/>
      <c r="C25" s="32"/>
      <c r="D25" s="32"/>
      <c r="E25" s="32"/>
      <c r="F25" s="32"/>
      <c r="G25" s="32"/>
      <c r="H25" s="32"/>
      <c r="I25" s="32"/>
      <c r="J25" s="32"/>
      <c r="K25" s="32"/>
      <c r="L25" s="4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56" s="2" customFormat="1" ht="12" customHeight="1" x14ac:dyDescent="0.2">
      <c r="A26" s="32"/>
      <c r="B26" s="33"/>
      <c r="C26" s="32"/>
      <c r="D26" s="27" t="s">
        <v>36</v>
      </c>
      <c r="E26" s="32"/>
      <c r="F26" s="32"/>
      <c r="G26" s="32"/>
      <c r="H26" s="32"/>
      <c r="I26" s="32"/>
      <c r="J26" s="32"/>
      <c r="K26" s="32"/>
      <c r="L26" s="4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56" s="8" customFormat="1" ht="16.5" customHeight="1" x14ac:dyDescent="0.2">
      <c r="A27" s="95"/>
      <c r="B27" s="96"/>
      <c r="C27" s="95"/>
      <c r="D27" s="95"/>
      <c r="E27" s="236" t="s">
        <v>1</v>
      </c>
      <c r="F27" s="236"/>
      <c r="G27" s="236"/>
      <c r="H27" s="236"/>
      <c r="I27" s="95"/>
      <c r="J27" s="95"/>
      <c r="K27" s="95"/>
      <c r="L27" s="97"/>
      <c r="S27" s="95"/>
      <c r="T27" s="95"/>
      <c r="U27" s="95"/>
      <c r="V27" s="95"/>
      <c r="W27" s="95"/>
      <c r="X27" s="95"/>
      <c r="Y27" s="95"/>
      <c r="Z27" s="95"/>
      <c r="AA27" s="95"/>
      <c r="AB27" s="95"/>
      <c r="AC27" s="95"/>
      <c r="AD27" s="95"/>
      <c r="AE27" s="95"/>
    </row>
    <row r="28" spans="1:56" s="2" customFormat="1" ht="6.95" customHeight="1" x14ac:dyDescent="0.2">
      <c r="A28" s="32"/>
      <c r="B28" s="33"/>
      <c r="C28" s="32"/>
      <c r="D28" s="32"/>
      <c r="E28" s="32"/>
      <c r="F28" s="32"/>
      <c r="G28" s="32"/>
      <c r="H28" s="32"/>
      <c r="I28" s="32"/>
      <c r="J28" s="32"/>
      <c r="K28" s="32"/>
      <c r="L28" s="4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56" s="2" customFormat="1" ht="6.95" customHeight="1" x14ac:dyDescent="0.2">
      <c r="A29" s="32"/>
      <c r="B29" s="33"/>
      <c r="C29" s="32"/>
      <c r="D29" s="66"/>
      <c r="E29" s="66"/>
      <c r="F29" s="66"/>
      <c r="G29" s="66"/>
      <c r="H29" s="66"/>
      <c r="I29" s="66"/>
      <c r="J29" s="66"/>
      <c r="K29" s="66"/>
      <c r="L29" s="42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56" s="2" customFormat="1" ht="25.35" customHeight="1" x14ac:dyDescent="0.2">
      <c r="A30" s="32"/>
      <c r="B30" s="33"/>
      <c r="C30" s="32"/>
      <c r="D30" s="98" t="s">
        <v>37</v>
      </c>
      <c r="E30" s="32"/>
      <c r="F30" s="32"/>
      <c r="G30" s="32"/>
      <c r="H30" s="32"/>
      <c r="I30" s="32"/>
      <c r="J30" s="71">
        <f>ROUND(J132, 0)</f>
        <v>0</v>
      </c>
      <c r="K30" s="32"/>
      <c r="L30" s="4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56" s="2" customFormat="1" ht="6.95" customHeight="1" x14ac:dyDescent="0.2">
      <c r="A31" s="32"/>
      <c r="B31" s="33"/>
      <c r="C31" s="32"/>
      <c r="D31" s="66"/>
      <c r="E31" s="66"/>
      <c r="F31" s="66"/>
      <c r="G31" s="66"/>
      <c r="H31" s="66"/>
      <c r="I31" s="66"/>
      <c r="J31" s="66"/>
      <c r="K31" s="66"/>
      <c r="L31" s="4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56" s="2" customFormat="1" ht="14.45" customHeight="1" x14ac:dyDescent="0.2">
      <c r="A32" s="32"/>
      <c r="B32" s="33"/>
      <c r="C32" s="32"/>
      <c r="D32" s="32"/>
      <c r="E32" s="32"/>
      <c r="F32" s="36" t="s">
        <v>39</v>
      </c>
      <c r="G32" s="32"/>
      <c r="H32" s="32"/>
      <c r="I32" s="36" t="s">
        <v>38</v>
      </c>
      <c r="J32" s="36" t="s">
        <v>40</v>
      </c>
      <c r="K32" s="32"/>
      <c r="L32" s="42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14.45" customHeight="1" x14ac:dyDescent="0.2">
      <c r="A33" s="32"/>
      <c r="B33" s="33"/>
      <c r="C33" s="32"/>
      <c r="D33" s="99" t="s">
        <v>41</v>
      </c>
      <c r="E33" s="27" t="s">
        <v>42</v>
      </c>
      <c r="F33" s="100">
        <f>ROUND((SUM(BE132:BE369)),  0)</f>
        <v>0</v>
      </c>
      <c r="G33" s="32"/>
      <c r="H33" s="32"/>
      <c r="I33" s="101">
        <v>0.21</v>
      </c>
      <c r="J33" s="100">
        <f>ROUND(((SUM(BE132:BE369))*I33),  0)</f>
        <v>0</v>
      </c>
      <c r="K33" s="32"/>
      <c r="L33" s="42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 x14ac:dyDescent="0.2">
      <c r="A34" s="32"/>
      <c r="B34" s="33"/>
      <c r="C34" s="32"/>
      <c r="D34" s="32"/>
      <c r="E34" s="27" t="s">
        <v>43</v>
      </c>
      <c r="F34" s="100">
        <f>ROUND((SUM(BF132:BF369)),  0)</f>
        <v>0</v>
      </c>
      <c r="G34" s="32"/>
      <c r="H34" s="32"/>
      <c r="I34" s="101">
        <v>0.15</v>
      </c>
      <c r="J34" s="100">
        <f>ROUND(((SUM(BF132:BF369))*I34),  0)</f>
        <v>0</v>
      </c>
      <c r="K34" s="32"/>
      <c r="L34" s="4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hidden="1" customHeight="1" x14ac:dyDescent="0.2">
      <c r="A35" s="32"/>
      <c r="B35" s="33"/>
      <c r="C35" s="32"/>
      <c r="D35" s="32"/>
      <c r="E35" s="27" t="s">
        <v>44</v>
      </c>
      <c r="F35" s="100">
        <f>ROUND((SUM(BG132:BG369)),  0)</f>
        <v>0</v>
      </c>
      <c r="G35" s="32"/>
      <c r="H35" s="32"/>
      <c r="I35" s="101">
        <v>0.21</v>
      </c>
      <c r="J35" s="100">
        <f>0</f>
        <v>0</v>
      </c>
      <c r="K35" s="32"/>
      <c r="L35" s="42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hidden="1" customHeight="1" x14ac:dyDescent="0.2">
      <c r="A36" s="32"/>
      <c r="B36" s="33"/>
      <c r="C36" s="32"/>
      <c r="D36" s="32"/>
      <c r="E36" s="27" t="s">
        <v>45</v>
      </c>
      <c r="F36" s="100">
        <f>ROUND((SUM(BH132:BH369)),  0)</f>
        <v>0</v>
      </c>
      <c r="G36" s="32"/>
      <c r="H36" s="32"/>
      <c r="I36" s="101">
        <v>0.15</v>
      </c>
      <c r="J36" s="100">
        <f>0</f>
        <v>0</v>
      </c>
      <c r="K36" s="32"/>
      <c r="L36" s="4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 x14ac:dyDescent="0.2">
      <c r="A37" s="32"/>
      <c r="B37" s="33"/>
      <c r="C37" s="32"/>
      <c r="D37" s="32"/>
      <c r="E37" s="27" t="s">
        <v>46</v>
      </c>
      <c r="F37" s="100">
        <f>ROUND((SUM(BI132:BI369)),  0)</f>
        <v>0</v>
      </c>
      <c r="G37" s="32"/>
      <c r="H37" s="32"/>
      <c r="I37" s="101">
        <v>0</v>
      </c>
      <c r="J37" s="100">
        <f>0</f>
        <v>0</v>
      </c>
      <c r="K37" s="32"/>
      <c r="L37" s="4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6.95" customHeight="1" x14ac:dyDescent="0.2">
      <c r="A38" s="32"/>
      <c r="B38" s="33"/>
      <c r="C38" s="32"/>
      <c r="D38" s="32"/>
      <c r="E38" s="32"/>
      <c r="F38" s="32"/>
      <c r="G38" s="32"/>
      <c r="H38" s="32"/>
      <c r="I38" s="32"/>
      <c r="J38" s="32"/>
      <c r="K38" s="32"/>
      <c r="L38" s="4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25.35" customHeight="1" x14ac:dyDescent="0.2">
      <c r="A39" s="32"/>
      <c r="B39" s="33"/>
      <c r="C39" s="102"/>
      <c r="D39" s="103" t="s">
        <v>47</v>
      </c>
      <c r="E39" s="60"/>
      <c r="F39" s="60"/>
      <c r="G39" s="104" t="s">
        <v>48</v>
      </c>
      <c r="H39" s="105" t="s">
        <v>49</v>
      </c>
      <c r="I39" s="60"/>
      <c r="J39" s="106">
        <f>SUM(J30:J37)</f>
        <v>0</v>
      </c>
      <c r="K39" s="107"/>
      <c r="L39" s="42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14.45" customHeight="1" x14ac:dyDescent="0.2">
      <c r="A40" s="32"/>
      <c r="B40" s="33"/>
      <c r="C40" s="32"/>
      <c r="D40" s="32"/>
      <c r="E40" s="32"/>
      <c r="F40" s="32"/>
      <c r="G40" s="32"/>
      <c r="H40" s="32"/>
      <c r="I40" s="32"/>
      <c r="J40" s="32"/>
      <c r="K40" s="32"/>
      <c r="L40" s="42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1" customFormat="1" ht="14.45" customHeight="1" x14ac:dyDescent="0.2">
      <c r="B41" s="20"/>
      <c r="L41" s="20"/>
    </row>
    <row r="42" spans="1:31" s="1" customFormat="1" ht="14.45" customHeight="1" x14ac:dyDescent="0.2">
      <c r="B42" s="20"/>
      <c r="L42" s="20"/>
    </row>
    <row r="43" spans="1:31" s="1" customFormat="1" ht="14.45" customHeight="1" x14ac:dyDescent="0.2">
      <c r="B43" s="20"/>
      <c r="L43" s="20"/>
    </row>
    <row r="44" spans="1:31" s="1" customFormat="1" ht="14.45" customHeight="1" x14ac:dyDescent="0.2">
      <c r="B44" s="20"/>
      <c r="L44" s="20"/>
    </row>
    <row r="45" spans="1:31" s="1" customFormat="1" ht="14.45" customHeight="1" x14ac:dyDescent="0.2">
      <c r="B45" s="20"/>
      <c r="L45" s="20"/>
    </row>
    <row r="46" spans="1:31" s="1" customFormat="1" ht="14.45" customHeight="1" x14ac:dyDescent="0.2">
      <c r="B46" s="20"/>
      <c r="L46" s="20"/>
    </row>
    <row r="47" spans="1:31" s="1" customFormat="1" ht="14.45" customHeight="1" x14ac:dyDescent="0.2">
      <c r="B47" s="20"/>
      <c r="L47" s="20"/>
    </row>
    <row r="48" spans="1:31" s="1" customFormat="1" ht="14.45" customHeight="1" x14ac:dyDescent="0.2">
      <c r="B48" s="20"/>
      <c r="L48" s="20"/>
    </row>
    <row r="49" spans="1:31" s="1" customFormat="1" ht="14.45" customHeight="1" x14ac:dyDescent="0.2">
      <c r="B49" s="20"/>
      <c r="L49" s="20"/>
    </row>
    <row r="50" spans="1:31" s="2" customFormat="1" ht="14.45" customHeight="1" x14ac:dyDescent="0.2">
      <c r="B50" s="42"/>
      <c r="D50" s="43" t="s">
        <v>50</v>
      </c>
      <c r="E50" s="44"/>
      <c r="F50" s="44"/>
      <c r="G50" s="43" t="s">
        <v>51</v>
      </c>
      <c r="H50" s="44"/>
      <c r="I50" s="44"/>
      <c r="J50" s="44"/>
      <c r="K50" s="44"/>
      <c r="L50" s="42"/>
    </row>
    <row r="51" spans="1:31" ht="11.25" x14ac:dyDescent="0.2">
      <c r="B51" s="20"/>
      <c r="L51" s="20"/>
    </row>
    <row r="52" spans="1:31" ht="11.25" x14ac:dyDescent="0.2">
      <c r="B52" s="20"/>
      <c r="L52" s="20"/>
    </row>
    <row r="53" spans="1:31" ht="11.25" x14ac:dyDescent="0.2">
      <c r="B53" s="20"/>
      <c r="L53" s="20"/>
    </row>
    <row r="54" spans="1:31" ht="11.25" x14ac:dyDescent="0.2">
      <c r="B54" s="20"/>
      <c r="L54" s="20"/>
    </row>
    <row r="55" spans="1:31" ht="11.25" x14ac:dyDescent="0.2">
      <c r="B55" s="20"/>
      <c r="L55" s="20"/>
    </row>
    <row r="56" spans="1:31" ht="11.25" x14ac:dyDescent="0.2">
      <c r="B56" s="20"/>
      <c r="L56" s="20"/>
    </row>
    <row r="57" spans="1:31" ht="11.25" x14ac:dyDescent="0.2">
      <c r="B57" s="20"/>
      <c r="L57" s="20"/>
    </row>
    <row r="58" spans="1:31" ht="11.25" x14ac:dyDescent="0.2">
      <c r="B58" s="20"/>
      <c r="L58" s="20"/>
    </row>
    <row r="59" spans="1:31" ht="11.25" x14ac:dyDescent="0.2">
      <c r="B59" s="20"/>
      <c r="L59" s="20"/>
    </row>
    <row r="60" spans="1:31" ht="11.25" x14ac:dyDescent="0.2">
      <c r="B60" s="20"/>
      <c r="L60" s="20"/>
    </row>
    <row r="61" spans="1:31" s="2" customFormat="1" ht="12.75" x14ac:dyDescent="0.2">
      <c r="A61" s="32"/>
      <c r="B61" s="33"/>
      <c r="C61" s="32"/>
      <c r="D61" s="45" t="s">
        <v>52</v>
      </c>
      <c r="E61" s="35"/>
      <c r="F61" s="108" t="s">
        <v>53</v>
      </c>
      <c r="G61" s="45" t="s">
        <v>52</v>
      </c>
      <c r="H61" s="35"/>
      <c r="I61" s="35"/>
      <c r="J61" s="109" t="s">
        <v>53</v>
      </c>
      <c r="K61" s="35"/>
      <c r="L61" s="42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 ht="11.25" x14ac:dyDescent="0.2">
      <c r="B62" s="20"/>
      <c r="L62" s="20"/>
    </row>
    <row r="63" spans="1:31" ht="11.25" x14ac:dyDescent="0.2">
      <c r="B63" s="20"/>
      <c r="L63" s="20"/>
    </row>
    <row r="64" spans="1:31" ht="11.25" x14ac:dyDescent="0.2">
      <c r="B64" s="20"/>
      <c r="L64" s="20"/>
    </row>
    <row r="65" spans="1:31" s="2" customFormat="1" ht="12.75" x14ac:dyDescent="0.2">
      <c r="A65" s="32"/>
      <c r="B65" s="33"/>
      <c r="C65" s="32"/>
      <c r="D65" s="43" t="s">
        <v>54</v>
      </c>
      <c r="E65" s="46"/>
      <c r="F65" s="46"/>
      <c r="G65" s="43" t="s">
        <v>55</v>
      </c>
      <c r="H65" s="46"/>
      <c r="I65" s="46"/>
      <c r="J65" s="46"/>
      <c r="K65" s="46"/>
      <c r="L65" s="42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 ht="11.25" x14ac:dyDescent="0.2">
      <c r="B66" s="20"/>
      <c r="L66" s="20"/>
    </row>
    <row r="67" spans="1:31" ht="11.25" x14ac:dyDescent="0.2">
      <c r="B67" s="20"/>
      <c r="L67" s="20"/>
    </row>
    <row r="68" spans="1:31" ht="11.25" x14ac:dyDescent="0.2">
      <c r="B68" s="20"/>
      <c r="L68" s="20"/>
    </row>
    <row r="69" spans="1:31" ht="11.25" x14ac:dyDescent="0.2">
      <c r="B69" s="20"/>
      <c r="L69" s="20"/>
    </row>
    <row r="70" spans="1:31" ht="11.25" x14ac:dyDescent="0.2">
      <c r="B70" s="20"/>
      <c r="L70" s="20"/>
    </row>
    <row r="71" spans="1:31" ht="11.25" x14ac:dyDescent="0.2">
      <c r="B71" s="20"/>
      <c r="L71" s="20"/>
    </row>
    <row r="72" spans="1:31" ht="11.25" x14ac:dyDescent="0.2">
      <c r="B72" s="20"/>
      <c r="L72" s="20"/>
    </row>
    <row r="73" spans="1:31" ht="11.25" x14ac:dyDescent="0.2">
      <c r="B73" s="20"/>
      <c r="L73" s="20"/>
    </row>
    <row r="74" spans="1:31" ht="11.25" x14ac:dyDescent="0.2">
      <c r="B74" s="20"/>
      <c r="L74" s="20"/>
    </row>
    <row r="75" spans="1:31" ht="11.25" x14ac:dyDescent="0.2">
      <c r="B75" s="20"/>
      <c r="L75" s="20"/>
    </row>
    <row r="76" spans="1:31" s="2" customFormat="1" ht="12.75" x14ac:dyDescent="0.2">
      <c r="A76" s="32"/>
      <c r="B76" s="33"/>
      <c r="C76" s="32"/>
      <c r="D76" s="45" t="s">
        <v>52</v>
      </c>
      <c r="E76" s="35"/>
      <c r="F76" s="108" t="s">
        <v>53</v>
      </c>
      <c r="G76" s="45" t="s">
        <v>52</v>
      </c>
      <c r="H76" s="35"/>
      <c r="I76" s="35"/>
      <c r="J76" s="109" t="s">
        <v>53</v>
      </c>
      <c r="K76" s="35"/>
      <c r="L76" s="4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45" customHeight="1" x14ac:dyDescent="0.2">
      <c r="A77" s="32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2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47" s="2" customFormat="1" ht="6.95" customHeight="1" x14ac:dyDescent="0.2">
      <c r="A81" s="32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42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47" s="2" customFormat="1" ht="24.95" customHeight="1" x14ac:dyDescent="0.2">
      <c r="A82" s="32"/>
      <c r="B82" s="33"/>
      <c r="C82" s="21" t="s">
        <v>137</v>
      </c>
      <c r="D82" s="32"/>
      <c r="E82" s="32"/>
      <c r="F82" s="32"/>
      <c r="G82" s="32"/>
      <c r="H82" s="32"/>
      <c r="I82" s="32"/>
      <c r="J82" s="32"/>
      <c r="K82" s="32"/>
      <c r="L82" s="4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47" s="2" customFormat="1" ht="6.95" customHeight="1" x14ac:dyDescent="0.2">
      <c r="A83" s="32"/>
      <c r="B83" s="33"/>
      <c r="C83" s="32"/>
      <c r="D83" s="32"/>
      <c r="E83" s="32"/>
      <c r="F83" s="32"/>
      <c r="G83" s="32"/>
      <c r="H83" s="32"/>
      <c r="I83" s="32"/>
      <c r="J83" s="32"/>
      <c r="K83" s="32"/>
      <c r="L83" s="4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47" s="2" customFormat="1" ht="12" customHeight="1" x14ac:dyDescent="0.2">
      <c r="A84" s="32"/>
      <c r="B84" s="33"/>
      <c r="C84" s="27" t="s">
        <v>17</v>
      </c>
      <c r="D84" s="32"/>
      <c r="E84" s="32"/>
      <c r="F84" s="32"/>
      <c r="G84" s="32"/>
      <c r="H84" s="32"/>
      <c r="I84" s="32"/>
      <c r="J84" s="32"/>
      <c r="K84" s="32"/>
      <c r="L84" s="42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47" s="2" customFormat="1" ht="16.5" customHeight="1" x14ac:dyDescent="0.2">
      <c r="A85" s="32"/>
      <c r="B85" s="33"/>
      <c r="C85" s="32"/>
      <c r="D85" s="32"/>
      <c r="E85" s="248" t="str">
        <f>E7</f>
        <v>14 kaplí křížové cesty na Andrlově Chlumu</v>
      </c>
      <c r="F85" s="249"/>
      <c r="G85" s="249"/>
      <c r="H85" s="249"/>
      <c r="I85" s="32"/>
      <c r="J85" s="32"/>
      <c r="K85" s="32"/>
      <c r="L85" s="42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47" s="2" customFormat="1" ht="12" customHeight="1" x14ac:dyDescent="0.2">
      <c r="A86" s="32"/>
      <c r="B86" s="33"/>
      <c r="C86" s="27" t="s">
        <v>110</v>
      </c>
      <c r="D86" s="32"/>
      <c r="E86" s="32"/>
      <c r="F86" s="32"/>
      <c r="G86" s="32"/>
      <c r="H86" s="32"/>
      <c r="I86" s="32"/>
      <c r="J86" s="32"/>
      <c r="K86" s="32"/>
      <c r="L86" s="4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pans="1:47" s="2" customFormat="1" ht="16.5" customHeight="1" x14ac:dyDescent="0.2">
      <c r="A87" s="32"/>
      <c r="B87" s="33"/>
      <c r="C87" s="32"/>
      <c r="D87" s="32"/>
      <c r="E87" s="209" t="str">
        <f>E9</f>
        <v>18 - Zastavení VIII</v>
      </c>
      <c r="F87" s="250"/>
      <c r="G87" s="250"/>
      <c r="H87" s="250"/>
      <c r="I87" s="32"/>
      <c r="J87" s="32"/>
      <c r="K87" s="32"/>
      <c r="L87" s="4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47" s="2" customFormat="1" ht="6.95" customHeight="1" x14ac:dyDescent="0.2">
      <c r="A88" s="32"/>
      <c r="B88" s="33"/>
      <c r="C88" s="32"/>
      <c r="D88" s="32"/>
      <c r="E88" s="32"/>
      <c r="F88" s="32"/>
      <c r="G88" s="32"/>
      <c r="H88" s="32"/>
      <c r="I88" s="32"/>
      <c r="J88" s="32"/>
      <c r="K88" s="32"/>
      <c r="L88" s="4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47" s="2" customFormat="1" ht="12" customHeight="1" x14ac:dyDescent="0.2">
      <c r="A89" s="32"/>
      <c r="B89" s="33"/>
      <c r="C89" s="27" t="s">
        <v>21</v>
      </c>
      <c r="D89" s="32"/>
      <c r="E89" s="32"/>
      <c r="F89" s="25" t="str">
        <f>F12</f>
        <v>Ústí nad Orlicí</v>
      </c>
      <c r="G89" s="32"/>
      <c r="H89" s="32"/>
      <c r="I89" s="27" t="s">
        <v>23</v>
      </c>
      <c r="J89" s="55" t="str">
        <f>IF(J12="","",J12)</f>
        <v>16. 10. 2019</v>
      </c>
      <c r="K89" s="32"/>
      <c r="L89" s="4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47" s="2" customFormat="1" ht="6.95" customHeight="1" x14ac:dyDescent="0.2">
      <c r="A90" s="32"/>
      <c r="B90" s="33"/>
      <c r="C90" s="32"/>
      <c r="D90" s="32"/>
      <c r="E90" s="32"/>
      <c r="F90" s="32"/>
      <c r="G90" s="32"/>
      <c r="H90" s="32"/>
      <c r="I90" s="32"/>
      <c r="J90" s="32"/>
      <c r="K90" s="32"/>
      <c r="L90" s="4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47" s="2" customFormat="1" ht="40.15" customHeight="1" x14ac:dyDescent="0.2">
      <c r="A91" s="32"/>
      <c r="B91" s="33"/>
      <c r="C91" s="27" t="s">
        <v>25</v>
      </c>
      <c r="D91" s="32"/>
      <c r="E91" s="32"/>
      <c r="F91" s="25" t="str">
        <f>E15</f>
        <v>Město Ústí nad Orlicí, Sychrova 16</v>
      </c>
      <c r="G91" s="32"/>
      <c r="H91" s="32"/>
      <c r="I91" s="27" t="s">
        <v>31</v>
      </c>
      <c r="J91" s="30" t="str">
        <f>E21</f>
        <v>Žárovka projektanti s.r.o., Křižíkova 788/2, H.K.</v>
      </c>
      <c r="K91" s="32"/>
      <c r="L91" s="4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47" s="2" customFormat="1" ht="15.2" customHeight="1" x14ac:dyDescent="0.2">
      <c r="A92" s="32"/>
      <c r="B92" s="33"/>
      <c r="C92" s="27" t="s">
        <v>29</v>
      </c>
      <c r="D92" s="32"/>
      <c r="E92" s="32"/>
      <c r="F92" s="25" t="str">
        <f>IF(E18="","",E18)</f>
        <v>Vyplň údaj</v>
      </c>
      <c r="G92" s="32"/>
      <c r="H92" s="32"/>
      <c r="I92" s="27" t="s">
        <v>34</v>
      </c>
      <c r="J92" s="30" t="str">
        <f>E24</f>
        <v>ing. V. Švehla</v>
      </c>
      <c r="K92" s="32"/>
      <c r="L92" s="42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47" s="2" customFormat="1" ht="10.35" customHeight="1" x14ac:dyDescent="0.2">
      <c r="A93" s="32"/>
      <c r="B93" s="33"/>
      <c r="C93" s="32"/>
      <c r="D93" s="32"/>
      <c r="E93" s="32"/>
      <c r="F93" s="32"/>
      <c r="G93" s="32"/>
      <c r="H93" s="32"/>
      <c r="I93" s="32"/>
      <c r="J93" s="32"/>
      <c r="K93" s="32"/>
      <c r="L93" s="4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47" s="2" customFormat="1" ht="29.25" customHeight="1" x14ac:dyDescent="0.2">
      <c r="A94" s="32"/>
      <c r="B94" s="33"/>
      <c r="C94" s="110" t="s">
        <v>138</v>
      </c>
      <c r="D94" s="102"/>
      <c r="E94" s="102"/>
      <c r="F94" s="102"/>
      <c r="G94" s="102"/>
      <c r="H94" s="102"/>
      <c r="I94" s="102"/>
      <c r="J94" s="111" t="s">
        <v>139</v>
      </c>
      <c r="K94" s="102"/>
      <c r="L94" s="42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47" s="2" customFormat="1" ht="10.35" customHeight="1" x14ac:dyDescent="0.2">
      <c r="A95" s="32"/>
      <c r="B95" s="33"/>
      <c r="C95" s="32"/>
      <c r="D95" s="32"/>
      <c r="E95" s="32"/>
      <c r="F95" s="32"/>
      <c r="G95" s="32"/>
      <c r="H95" s="32"/>
      <c r="I95" s="32"/>
      <c r="J95" s="32"/>
      <c r="K95" s="32"/>
      <c r="L95" s="42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47" s="2" customFormat="1" ht="22.9" customHeight="1" x14ac:dyDescent="0.2">
      <c r="A96" s="32"/>
      <c r="B96" s="33"/>
      <c r="C96" s="112" t="s">
        <v>140</v>
      </c>
      <c r="D96" s="32"/>
      <c r="E96" s="32"/>
      <c r="F96" s="32"/>
      <c r="G96" s="32"/>
      <c r="H96" s="32"/>
      <c r="I96" s="32"/>
      <c r="J96" s="71">
        <f>J132</f>
        <v>0</v>
      </c>
      <c r="K96" s="32"/>
      <c r="L96" s="42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7" t="s">
        <v>141</v>
      </c>
    </row>
    <row r="97" spans="2:12" s="9" customFormat="1" ht="24.95" customHeight="1" x14ac:dyDescent="0.2">
      <c r="B97" s="113"/>
      <c r="D97" s="114" t="s">
        <v>142</v>
      </c>
      <c r="E97" s="115"/>
      <c r="F97" s="115"/>
      <c r="G97" s="115"/>
      <c r="H97" s="115"/>
      <c r="I97" s="115"/>
      <c r="J97" s="116">
        <f>J133</f>
        <v>0</v>
      </c>
      <c r="L97" s="113"/>
    </row>
    <row r="98" spans="2:12" s="10" customFormat="1" ht="19.899999999999999" customHeight="1" x14ac:dyDescent="0.2">
      <c r="B98" s="117"/>
      <c r="D98" s="118" t="s">
        <v>143</v>
      </c>
      <c r="E98" s="119"/>
      <c r="F98" s="119"/>
      <c r="G98" s="119"/>
      <c r="H98" s="119"/>
      <c r="I98" s="119"/>
      <c r="J98" s="120">
        <f>J134</f>
        <v>0</v>
      </c>
      <c r="L98" s="117"/>
    </row>
    <row r="99" spans="2:12" s="10" customFormat="1" ht="19.899999999999999" customHeight="1" x14ac:dyDescent="0.2">
      <c r="B99" s="117"/>
      <c r="D99" s="118" t="s">
        <v>576</v>
      </c>
      <c r="E99" s="119"/>
      <c r="F99" s="119"/>
      <c r="G99" s="119"/>
      <c r="H99" s="119"/>
      <c r="I99" s="119"/>
      <c r="J99" s="120">
        <f>J140</f>
        <v>0</v>
      </c>
      <c r="L99" s="117"/>
    </row>
    <row r="100" spans="2:12" s="10" customFormat="1" ht="19.899999999999999" customHeight="1" x14ac:dyDescent="0.2">
      <c r="B100" s="117"/>
      <c r="D100" s="118" t="s">
        <v>144</v>
      </c>
      <c r="E100" s="119"/>
      <c r="F100" s="119"/>
      <c r="G100" s="119"/>
      <c r="H100" s="119"/>
      <c r="I100" s="119"/>
      <c r="J100" s="120">
        <f>J148</f>
        <v>0</v>
      </c>
      <c r="L100" s="117"/>
    </row>
    <row r="101" spans="2:12" s="10" customFormat="1" ht="19.899999999999999" customHeight="1" x14ac:dyDescent="0.2">
      <c r="B101" s="117"/>
      <c r="D101" s="118" t="s">
        <v>145</v>
      </c>
      <c r="E101" s="119"/>
      <c r="F101" s="119"/>
      <c r="G101" s="119"/>
      <c r="H101" s="119"/>
      <c r="I101" s="119"/>
      <c r="J101" s="120">
        <f>J160</f>
        <v>0</v>
      </c>
      <c r="L101" s="117"/>
    </row>
    <row r="102" spans="2:12" s="10" customFormat="1" ht="19.899999999999999" customHeight="1" x14ac:dyDescent="0.2">
      <c r="B102" s="117"/>
      <c r="D102" s="118" t="s">
        <v>146</v>
      </c>
      <c r="E102" s="119"/>
      <c r="F102" s="119"/>
      <c r="G102" s="119"/>
      <c r="H102" s="119"/>
      <c r="I102" s="119"/>
      <c r="J102" s="120">
        <f>J167</f>
        <v>0</v>
      </c>
      <c r="L102" s="117"/>
    </row>
    <row r="103" spans="2:12" s="10" customFormat="1" ht="19.899999999999999" customHeight="1" x14ac:dyDescent="0.2">
      <c r="B103" s="117"/>
      <c r="D103" s="118" t="s">
        <v>147</v>
      </c>
      <c r="E103" s="119"/>
      <c r="F103" s="119"/>
      <c r="G103" s="119"/>
      <c r="H103" s="119"/>
      <c r="I103" s="119"/>
      <c r="J103" s="120">
        <f>J202</f>
        <v>0</v>
      </c>
      <c r="L103" s="117"/>
    </row>
    <row r="104" spans="2:12" s="10" customFormat="1" ht="19.899999999999999" customHeight="1" x14ac:dyDescent="0.2">
      <c r="B104" s="117"/>
      <c r="D104" s="118" t="s">
        <v>148</v>
      </c>
      <c r="E104" s="119"/>
      <c r="F104" s="119"/>
      <c r="G104" s="119"/>
      <c r="H104" s="119"/>
      <c r="I104" s="119"/>
      <c r="J104" s="120">
        <f>J230</f>
        <v>0</v>
      </c>
      <c r="L104" s="117"/>
    </row>
    <row r="105" spans="2:12" s="10" customFormat="1" ht="19.899999999999999" customHeight="1" x14ac:dyDescent="0.2">
      <c r="B105" s="117"/>
      <c r="D105" s="118" t="s">
        <v>149</v>
      </c>
      <c r="E105" s="119"/>
      <c r="F105" s="119"/>
      <c r="G105" s="119"/>
      <c r="H105" s="119"/>
      <c r="I105" s="119"/>
      <c r="J105" s="120">
        <f>J236</f>
        <v>0</v>
      </c>
      <c r="L105" s="117"/>
    </row>
    <row r="106" spans="2:12" s="9" customFormat="1" ht="24.95" customHeight="1" x14ac:dyDescent="0.2">
      <c r="B106" s="113"/>
      <c r="D106" s="114" t="s">
        <v>150</v>
      </c>
      <c r="E106" s="115"/>
      <c r="F106" s="115"/>
      <c r="G106" s="115"/>
      <c r="H106" s="115"/>
      <c r="I106" s="115"/>
      <c r="J106" s="116">
        <f>J238</f>
        <v>0</v>
      </c>
      <c r="L106" s="113"/>
    </row>
    <row r="107" spans="2:12" s="10" customFormat="1" ht="19.899999999999999" customHeight="1" x14ac:dyDescent="0.2">
      <c r="B107" s="117"/>
      <c r="D107" s="118" t="s">
        <v>151</v>
      </c>
      <c r="E107" s="119"/>
      <c r="F107" s="119"/>
      <c r="G107" s="119"/>
      <c r="H107" s="119"/>
      <c r="I107" s="119"/>
      <c r="J107" s="120">
        <f>J239</f>
        <v>0</v>
      </c>
      <c r="L107" s="117"/>
    </row>
    <row r="108" spans="2:12" s="10" customFormat="1" ht="19.899999999999999" customHeight="1" x14ac:dyDescent="0.2">
      <c r="B108" s="117"/>
      <c r="D108" s="118" t="s">
        <v>152</v>
      </c>
      <c r="E108" s="119"/>
      <c r="F108" s="119"/>
      <c r="G108" s="119"/>
      <c r="H108" s="119"/>
      <c r="I108" s="119"/>
      <c r="J108" s="120">
        <f>J248</f>
        <v>0</v>
      </c>
      <c r="L108" s="117"/>
    </row>
    <row r="109" spans="2:12" s="10" customFormat="1" ht="19.899999999999999" customHeight="1" x14ac:dyDescent="0.2">
      <c r="B109" s="117"/>
      <c r="D109" s="118" t="s">
        <v>153</v>
      </c>
      <c r="E109" s="119"/>
      <c r="F109" s="119"/>
      <c r="G109" s="119"/>
      <c r="H109" s="119"/>
      <c r="I109" s="119"/>
      <c r="J109" s="120">
        <f>J269</f>
        <v>0</v>
      </c>
      <c r="L109" s="117"/>
    </row>
    <row r="110" spans="2:12" s="10" customFormat="1" ht="19.899999999999999" customHeight="1" x14ac:dyDescent="0.2">
      <c r="B110" s="117"/>
      <c r="D110" s="118" t="s">
        <v>154</v>
      </c>
      <c r="E110" s="119"/>
      <c r="F110" s="119"/>
      <c r="G110" s="119"/>
      <c r="H110" s="119"/>
      <c r="I110" s="119"/>
      <c r="J110" s="120">
        <f>J275</f>
        <v>0</v>
      </c>
      <c r="L110" s="117"/>
    </row>
    <row r="111" spans="2:12" s="10" customFormat="1" ht="19.899999999999999" customHeight="1" x14ac:dyDescent="0.2">
      <c r="B111" s="117"/>
      <c r="D111" s="118" t="s">
        <v>155</v>
      </c>
      <c r="E111" s="119"/>
      <c r="F111" s="119"/>
      <c r="G111" s="119"/>
      <c r="H111" s="119"/>
      <c r="I111" s="119"/>
      <c r="J111" s="120">
        <f>J292</f>
        <v>0</v>
      </c>
      <c r="L111" s="117"/>
    </row>
    <row r="112" spans="2:12" s="10" customFormat="1" ht="19.899999999999999" customHeight="1" x14ac:dyDescent="0.2">
      <c r="B112" s="117"/>
      <c r="D112" s="118" t="s">
        <v>156</v>
      </c>
      <c r="E112" s="119"/>
      <c r="F112" s="119"/>
      <c r="G112" s="119"/>
      <c r="H112" s="119"/>
      <c r="I112" s="119"/>
      <c r="J112" s="120">
        <f>J306</f>
        <v>0</v>
      </c>
      <c r="L112" s="117"/>
    </row>
    <row r="113" spans="1:31" s="2" customFormat="1" ht="21.75" customHeight="1" x14ac:dyDescent="0.2">
      <c r="A113" s="32"/>
      <c r="B113" s="33"/>
      <c r="C113" s="32"/>
      <c r="D113" s="32"/>
      <c r="E113" s="32"/>
      <c r="F113" s="32"/>
      <c r="G113" s="32"/>
      <c r="H113" s="32"/>
      <c r="I113" s="32"/>
      <c r="J113" s="32"/>
      <c r="K113" s="32"/>
      <c r="L113" s="42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pans="1:31" s="2" customFormat="1" ht="6.95" customHeight="1" x14ac:dyDescent="0.2">
      <c r="A114" s="32"/>
      <c r="B114" s="47"/>
      <c r="C114" s="48"/>
      <c r="D114" s="48"/>
      <c r="E114" s="48"/>
      <c r="F114" s="48"/>
      <c r="G114" s="48"/>
      <c r="H114" s="48"/>
      <c r="I114" s="48"/>
      <c r="J114" s="48"/>
      <c r="K114" s="48"/>
      <c r="L114" s="42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8" spans="1:31" s="2" customFormat="1" ht="6.95" customHeight="1" x14ac:dyDescent="0.2">
      <c r="A118" s="32"/>
      <c r="B118" s="49"/>
      <c r="C118" s="50"/>
      <c r="D118" s="50"/>
      <c r="E118" s="50"/>
      <c r="F118" s="50"/>
      <c r="G118" s="50"/>
      <c r="H118" s="50"/>
      <c r="I118" s="50"/>
      <c r="J118" s="50"/>
      <c r="K118" s="50"/>
      <c r="L118" s="42"/>
      <c r="S118" s="32"/>
      <c r="T118" s="32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</row>
    <row r="119" spans="1:31" s="2" customFormat="1" ht="24.95" customHeight="1" x14ac:dyDescent="0.2">
      <c r="A119" s="32"/>
      <c r="B119" s="33"/>
      <c r="C119" s="21" t="s">
        <v>157</v>
      </c>
      <c r="D119" s="32"/>
      <c r="E119" s="32"/>
      <c r="F119" s="32"/>
      <c r="G119" s="32"/>
      <c r="H119" s="32"/>
      <c r="I119" s="32"/>
      <c r="J119" s="32"/>
      <c r="K119" s="32"/>
      <c r="L119" s="42"/>
      <c r="S119" s="32"/>
      <c r="T119" s="32"/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</row>
    <row r="120" spans="1:31" s="2" customFormat="1" ht="6.95" customHeight="1" x14ac:dyDescent="0.2">
      <c r="A120" s="32"/>
      <c r="B120" s="33"/>
      <c r="C120" s="32"/>
      <c r="D120" s="32"/>
      <c r="E120" s="32"/>
      <c r="F120" s="32"/>
      <c r="G120" s="32"/>
      <c r="H120" s="32"/>
      <c r="I120" s="32"/>
      <c r="J120" s="32"/>
      <c r="K120" s="32"/>
      <c r="L120" s="42"/>
      <c r="S120" s="32"/>
      <c r="T120" s="32"/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</row>
    <row r="121" spans="1:31" s="2" customFormat="1" ht="12" customHeight="1" x14ac:dyDescent="0.2">
      <c r="A121" s="32"/>
      <c r="B121" s="33"/>
      <c r="C121" s="27" t="s">
        <v>17</v>
      </c>
      <c r="D121" s="32"/>
      <c r="E121" s="32"/>
      <c r="F121" s="32"/>
      <c r="G121" s="32"/>
      <c r="H121" s="32"/>
      <c r="I121" s="32"/>
      <c r="J121" s="32"/>
      <c r="K121" s="32"/>
      <c r="L121" s="42"/>
      <c r="S121" s="32"/>
      <c r="T121" s="32"/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</row>
    <row r="122" spans="1:31" s="2" customFormat="1" ht="16.5" customHeight="1" x14ac:dyDescent="0.2">
      <c r="A122" s="32"/>
      <c r="B122" s="33"/>
      <c r="C122" s="32"/>
      <c r="D122" s="32"/>
      <c r="E122" s="248" t="str">
        <f>E7</f>
        <v>14 kaplí křížové cesty na Andrlově Chlumu</v>
      </c>
      <c r="F122" s="249"/>
      <c r="G122" s="249"/>
      <c r="H122" s="249"/>
      <c r="I122" s="32"/>
      <c r="J122" s="32"/>
      <c r="K122" s="32"/>
      <c r="L122" s="42"/>
      <c r="S122" s="32"/>
      <c r="T122" s="32"/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</row>
    <row r="123" spans="1:31" s="2" customFormat="1" ht="12" customHeight="1" x14ac:dyDescent="0.2">
      <c r="A123" s="32"/>
      <c r="B123" s="33"/>
      <c r="C123" s="27" t="s">
        <v>110</v>
      </c>
      <c r="D123" s="32"/>
      <c r="E123" s="32"/>
      <c r="F123" s="32"/>
      <c r="G123" s="32"/>
      <c r="H123" s="32"/>
      <c r="I123" s="32"/>
      <c r="J123" s="32"/>
      <c r="K123" s="32"/>
      <c r="L123" s="42"/>
      <c r="S123" s="32"/>
      <c r="T123" s="32"/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</row>
    <row r="124" spans="1:31" s="2" customFormat="1" ht="16.5" customHeight="1" x14ac:dyDescent="0.2">
      <c r="A124" s="32"/>
      <c r="B124" s="33"/>
      <c r="C124" s="32"/>
      <c r="D124" s="32"/>
      <c r="E124" s="209" t="str">
        <f>E9</f>
        <v>18 - Zastavení VIII</v>
      </c>
      <c r="F124" s="250"/>
      <c r="G124" s="250"/>
      <c r="H124" s="250"/>
      <c r="I124" s="32"/>
      <c r="J124" s="32"/>
      <c r="K124" s="32"/>
      <c r="L124" s="42"/>
      <c r="S124" s="32"/>
      <c r="T124" s="32"/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</row>
    <row r="125" spans="1:31" s="2" customFormat="1" ht="6.95" customHeight="1" x14ac:dyDescent="0.2">
      <c r="A125" s="32"/>
      <c r="B125" s="33"/>
      <c r="C125" s="32"/>
      <c r="D125" s="32"/>
      <c r="E125" s="32"/>
      <c r="F125" s="32"/>
      <c r="G125" s="32"/>
      <c r="H125" s="32"/>
      <c r="I125" s="32"/>
      <c r="J125" s="32"/>
      <c r="K125" s="32"/>
      <c r="L125" s="42"/>
      <c r="S125" s="32"/>
      <c r="T125" s="32"/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</row>
    <row r="126" spans="1:31" s="2" customFormat="1" ht="12" customHeight="1" x14ac:dyDescent="0.2">
      <c r="A126" s="32"/>
      <c r="B126" s="33"/>
      <c r="C126" s="27" t="s">
        <v>21</v>
      </c>
      <c r="D126" s="32"/>
      <c r="E126" s="32"/>
      <c r="F126" s="25" t="str">
        <f>F12</f>
        <v>Ústí nad Orlicí</v>
      </c>
      <c r="G126" s="32"/>
      <c r="H126" s="32"/>
      <c r="I126" s="27" t="s">
        <v>23</v>
      </c>
      <c r="J126" s="55" t="str">
        <f>IF(J12="","",J12)</f>
        <v>16. 10. 2019</v>
      </c>
      <c r="K126" s="32"/>
      <c r="L126" s="42"/>
      <c r="S126" s="32"/>
      <c r="T126" s="32"/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</row>
    <row r="127" spans="1:31" s="2" customFormat="1" ht="6.95" customHeight="1" x14ac:dyDescent="0.2">
      <c r="A127" s="32"/>
      <c r="B127" s="33"/>
      <c r="C127" s="32"/>
      <c r="D127" s="32"/>
      <c r="E127" s="32"/>
      <c r="F127" s="32"/>
      <c r="G127" s="32"/>
      <c r="H127" s="32"/>
      <c r="I127" s="32"/>
      <c r="J127" s="32"/>
      <c r="K127" s="32"/>
      <c r="L127" s="42"/>
      <c r="S127" s="32"/>
      <c r="T127" s="32"/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</row>
    <row r="128" spans="1:31" s="2" customFormat="1" ht="40.15" customHeight="1" x14ac:dyDescent="0.2">
      <c r="A128" s="32"/>
      <c r="B128" s="33"/>
      <c r="C128" s="27" t="s">
        <v>25</v>
      </c>
      <c r="D128" s="32"/>
      <c r="E128" s="32"/>
      <c r="F128" s="25" t="str">
        <f>E15</f>
        <v>Město Ústí nad Orlicí, Sychrova 16</v>
      </c>
      <c r="G128" s="32"/>
      <c r="H128" s="32"/>
      <c r="I128" s="27" t="s">
        <v>31</v>
      </c>
      <c r="J128" s="30" t="str">
        <f>E21</f>
        <v>Žárovka projektanti s.r.o., Křižíkova 788/2, H.K.</v>
      </c>
      <c r="K128" s="32"/>
      <c r="L128" s="42"/>
      <c r="S128" s="32"/>
      <c r="T128" s="32"/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</row>
    <row r="129" spans="1:65" s="2" customFormat="1" ht="15.2" customHeight="1" x14ac:dyDescent="0.2">
      <c r="A129" s="32"/>
      <c r="B129" s="33"/>
      <c r="C129" s="27" t="s">
        <v>29</v>
      </c>
      <c r="D129" s="32"/>
      <c r="E129" s="32"/>
      <c r="F129" s="25" t="str">
        <f>IF(E18="","",E18)</f>
        <v>Vyplň údaj</v>
      </c>
      <c r="G129" s="32"/>
      <c r="H129" s="32"/>
      <c r="I129" s="27" t="s">
        <v>34</v>
      </c>
      <c r="J129" s="30" t="str">
        <f>E24</f>
        <v>ing. V. Švehla</v>
      </c>
      <c r="K129" s="32"/>
      <c r="L129" s="42"/>
      <c r="S129" s="32"/>
      <c r="T129" s="32"/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</row>
    <row r="130" spans="1:65" s="2" customFormat="1" ht="10.35" customHeight="1" x14ac:dyDescent="0.2">
      <c r="A130" s="32"/>
      <c r="B130" s="33"/>
      <c r="C130" s="32"/>
      <c r="D130" s="32"/>
      <c r="E130" s="32"/>
      <c r="F130" s="32"/>
      <c r="G130" s="32"/>
      <c r="H130" s="32"/>
      <c r="I130" s="32"/>
      <c r="J130" s="32"/>
      <c r="K130" s="32"/>
      <c r="L130" s="42"/>
      <c r="S130" s="32"/>
      <c r="T130" s="32"/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</row>
    <row r="131" spans="1:65" s="11" customFormat="1" ht="29.25" customHeight="1" x14ac:dyDescent="0.2">
      <c r="A131" s="121"/>
      <c r="B131" s="122"/>
      <c r="C131" s="123" t="s">
        <v>158</v>
      </c>
      <c r="D131" s="124" t="s">
        <v>62</v>
      </c>
      <c r="E131" s="124" t="s">
        <v>58</v>
      </c>
      <c r="F131" s="124" t="s">
        <v>59</v>
      </c>
      <c r="G131" s="124" t="s">
        <v>159</v>
      </c>
      <c r="H131" s="124" t="s">
        <v>160</v>
      </c>
      <c r="I131" s="124" t="s">
        <v>161</v>
      </c>
      <c r="J131" s="124" t="s">
        <v>139</v>
      </c>
      <c r="K131" s="125" t="s">
        <v>162</v>
      </c>
      <c r="L131" s="126"/>
      <c r="M131" s="62" t="s">
        <v>1</v>
      </c>
      <c r="N131" s="63" t="s">
        <v>41</v>
      </c>
      <c r="O131" s="63" t="s">
        <v>163</v>
      </c>
      <c r="P131" s="63" t="s">
        <v>164</v>
      </c>
      <c r="Q131" s="63" t="s">
        <v>165</v>
      </c>
      <c r="R131" s="63" t="s">
        <v>166</v>
      </c>
      <c r="S131" s="63" t="s">
        <v>167</v>
      </c>
      <c r="T131" s="64" t="s">
        <v>168</v>
      </c>
      <c r="U131" s="121"/>
      <c r="V131" s="121"/>
      <c r="W131" s="121"/>
      <c r="X131" s="121"/>
      <c r="Y131" s="121"/>
      <c r="Z131" s="121"/>
      <c r="AA131" s="121"/>
      <c r="AB131" s="121"/>
      <c r="AC131" s="121"/>
      <c r="AD131" s="121"/>
      <c r="AE131" s="121"/>
    </row>
    <row r="132" spans="1:65" s="2" customFormat="1" ht="22.9" customHeight="1" x14ac:dyDescent="0.25">
      <c r="A132" s="32"/>
      <c r="B132" s="33"/>
      <c r="C132" s="69" t="s">
        <v>169</v>
      </c>
      <c r="D132" s="32"/>
      <c r="E132" s="32"/>
      <c r="F132" s="32"/>
      <c r="G132" s="32"/>
      <c r="H132" s="32"/>
      <c r="I132" s="32"/>
      <c r="J132" s="127">
        <f>BK132</f>
        <v>0</v>
      </c>
      <c r="K132" s="32"/>
      <c r="L132" s="33"/>
      <c r="M132" s="65"/>
      <c r="N132" s="56"/>
      <c r="O132" s="66"/>
      <c r="P132" s="128">
        <f>P133+P238</f>
        <v>0</v>
      </c>
      <c r="Q132" s="66"/>
      <c r="R132" s="128">
        <f>R133+R238</f>
        <v>9.886951252228199</v>
      </c>
      <c r="S132" s="66"/>
      <c r="T132" s="129">
        <f>T133+T238</f>
        <v>4.2090690000000004</v>
      </c>
      <c r="U132" s="32"/>
      <c r="V132" s="32"/>
      <c r="W132" s="32"/>
      <c r="X132" s="32"/>
      <c r="Y132" s="32"/>
      <c r="Z132" s="32"/>
      <c r="AA132" s="32"/>
      <c r="AB132" s="32"/>
      <c r="AC132" s="32"/>
      <c r="AD132" s="32"/>
      <c r="AE132" s="32"/>
      <c r="AT132" s="17" t="s">
        <v>76</v>
      </c>
      <c r="AU132" s="17" t="s">
        <v>141</v>
      </c>
      <c r="BK132" s="130">
        <f>BK133+BK238</f>
        <v>0</v>
      </c>
    </row>
    <row r="133" spans="1:65" s="12" customFormat="1" ht="25.9" customHeight="1" x14ac:dyDescent="0.2">
      <c r="B133" s="131"/>
      <c r="D133" s="132" t="s">
        <v>76</v>
      </c>
      <c r="E133" s="133" t="s">
        <v>170</v>
      </c>
      <c r="F133" s="133" t="s">
        <v>171</v>
      </c>
      <c r="I133" s="134"/>
      <c r="J133" s="135">
        <f>BK133</f>
        <v>0</v>
      </c>
      <c r="L133" s="131"/>
      <c r="M133" s="136"/>
      <c r="N133" s="137"/>
      <c r="O133" s="137"/>
      <c r="P133" s="138">
        <f>P134+P140+P148+P160+P167+P202+P230+P236</f>
        <v>0</v>
      </c>
      <c r="Q133" s="137"/>
      <c r="R133" s="138">
        <f>R134+R140+R148+R160+R167+R202+R230+R236</f>
        <v>9.3312173130381986</v>
      </c>
      <c r="S133" s="137"/>
      <c r="T133" s="139">
        <f>T134+T140+T148+T160+T167+T202+T230+T236</f>
        <v>3.5431050000000002</v>
      </c>
      <c r="AR133" s="132" t="s">
        <v>8</v>
      </c>
      <c r="AT133" s="140" t="s">
        <v>76</v>
      </c>
      <c r="AU133" s="140" t="s">
        <v>77</v>
      </c>
      <c r="AY133" s="132" t="s">
        <v>172</v>
      </c>
      <c r="BK133" s="141">
        <f>BK134+BK140+BK148+BK160+BK167+BK202+BK230+BK236</f>
        <v>0</v>
      </c>
    </row>
    <row r="134" spans="1:65" s="12" customFormat="1" ht="22.9" customHeight="1" x14ac:dyDescent="0.2">
      <c r="B134" s="131"/>
      <c r="D134" s="132" t="s">
        <v>76</v>
      </c>
      <c r="E134" s="142" t="s">
        <v>8</v>
      </c>
      <c r="F134" s="142" t="s">
        <v>173</v>
      </c>
      <c r="I134" s="134"/>
      <c r="J134" s="143">
        <f>BK134</f>
        <v>0</v>
      </c>
      <c r="L134" s="131"/>
      <c r="M134" s="136"/>
      <c r="N134" s="137"/>
      <c r="O134" s="137"/>
      <c r="P134" s="138">
        <f>SUM(P135:P139)</f>
        <v>0</v>
      </c>
      <c r="Q134" s="137"/>
      <c r="R134" s="138">
        <f>SUM(R135:R139)</f>
        <v>0</v>
      </c>
      <c r="S134" s="137"/>
      <c r="T134" s="139">
        <f>SUM(T135:T139)</f>
        <v>0</v>
      </c>
      <c r="AR134" s="132" t="s">
        <v>8</v>
      </c>
      <c r="AT134" s="140" t="s">
        <v>76</v>
      </c>
      <c r="AU134" s="140" t="s">
        <v>8</v>
      </c>
      <c r="AY134" s="132" t="s">
        <v>172</v>
      </c>
      <c r="BK134" s="141">
        <f>SUM(BK135:BK139)</f>
        <v>0</v>
      </c>
    </row>
    <row r="135" spans="1:65" s="2" customFormat="1" ht="24.2" customHeight="1" x14ac:dyDescent="0.2">
      <c r="A135" s="32"/>
      <c r="B135" s="144"/>
      <c r="C135" s="145" t="s">
        <v>8</v>
      </c>
      <c r="D135" s="145" t="s">
        <v>174</v>
      </c>
      <c r="E135" s="146" t="s">
        <v>175</v>
      </c>
      <c r="F135" s="147" t="s">
        <v>176</v>
      </c>
      <c r="G135" s="148" t="s">
        <v>177</v>
      </c>
      <c r="H135" s="149">
        <v>1.5860000000000001</v>
      </c>
      <c r="I135" s="150"/>
      <c r="J135" s="151">
        <f>ROUND(I135*H135,0)</f>
        <v>0</v>
      </c>
      <c r="K135" s="147" t="s">
        <v>178</v>
      </c>
      <c r="L135" s="33"/>
      <c r="M135" s="152" t="s">
        <v>1</v>
      </c>
      <c r="N135" s="153" t="s">
        <v>42</v>
      </c>
      <c r="O135" s="58"/>
      <c r="P135" s="154">
        <f>O135*H135</f>
        <v>0</v>
      </c>
      <c r="Q135" s="154">
        <v>0</v>
      </c>
      <c r="R135" s="154">
        <f>Q135*H135</f>
        <v>0</v>
      </c>
      <c r="S135" s="154">
        <v>0</v>
      </c>
      <c r="T135" s="155">
        <f>S135*H135</f>
        <v>0</v>
      </c>
      <c r="U135" s="32"/>
      <c r="V135" s="32"/>
      <c r="W135" s="32"/>
      <c r="X135" s="32"/>
      <c r="Y135" s="32"/>
      <c r="Z135" s="32"/>
      <c r="AA135" s="32"/>
      <c r="AB135" s="32"/>
      <c r="AC135" s="32"/>
      <c r="AD135" s="32"/>
      <c r="AE135" s="32"/>
      <c r="AR135" s="156" t="s">
        <v>179</v>
      </c>
      <c r="AT135" s="156" t="s">
        <v>174</v>
      </c>
      <c r="AU135" s="156" t="s">
        <v>86</v>
      </c>
      <c r="AY135" s="17" t="s">
        <v>172</v>
      </c>
      <c r="BE135" s="157">
        <f>IF(N135="základní",J135,0)</f>
        <v>0</v>
      </c>
      <c r="BF135" s="157">
        <f>IF(N135="snížená",J135,0)</f>
        <v>0</v>
      </c>
      <c r="BG135" s="157">
        <f>IF(N135="zákl. přenesená",J135,0)</f>
        <v>0</v>
      </c>
      <c r="BH135" s="157">
        <f>IF(N135="sníž. přenesená",J135,0)</f>
        <v>0</v>
      </c>
      <c r="BI135" s="157">
        <f>IF(N135="nulová",J135,0)</f>
        <v>0</v>
      </c>
      <c r="BJ135" s="17" t="s">
        <v>8</v>
      </c>
      <c r="BK135" s="157">
        <f>ROUND(I135*H135,0)</f>
        <v>0</v>
      </c>
      <c r="BL135" s="17" t="s">
        <v>179</v>
      </c>
      <c r="BM135" s="156" t="s">
        <v>702</v>
      </c>
    </row>
    <row r="136" spans="1:65" s="13" customFormat="1" ht="11.25" x14ac:dyDescent="0.2">
      <c r="B136" s="158"/>
      <c r="D136" s="159" t="s">
        <v>181</v>
      </c>
      <c r="E136" s="160" t="s">
        <v>1</v>
      </c>
      <c r="F136" s="161" t="s">
        <v>182</v>
      </c>
      <c r="H136" s="162">
        <v>1.5860000000000001</v>
      </c>
      <c r="I136" s="163"/>
      <c r="L136" s="158"/>
      <c r="M136" s="164"/>
      <c r="N136" s="165"/>
      <c r="O136" s="165"/>
      <c r="P136" s="165"/>
      <c r="Q136" s="165"/>
      <c r="R136" s="165"/>
      <c r="S136" s="165"/>
      <c r="T136" s="166"/>
      <c r="AT136" s="160" t="s">
        <v>181</v>
      </c>
      <c r="AU136" s="160" t="s">
        <v>86</v>
      </c>
      <c r="AV136" s="13" t="s">
        <v>86</v>
      </c>
      <c r="AW136" s="13" t="s">
        <v>33</v>
      </c>
      <c r="AX136" s="13" t="s">
        <v>77</v>
      </c>
      <c r="AY136" s="160" t="s">
        <v>172</v>
      </c>
    </row>
    <row r="137" spans="1:65" s="14" customFormat="1" ht="11.25" x14ac:dyDescent="0.2">
      <c r="B137" s="167"/>
      <c r="D137" s="159" t="s">
        <v>181</v>
      </c>
      <c r="E137" s="168" t="s">
        <v>124</v>
      </c>
      <c r="F137" s="169" t="s">
        <v>183</v>
      </c>
      <c r="H137" s="170">
        <v>1.5860000000000001</v>
      </c>
      <c r="I137" s="171"/>
      <c r="L137" s="167"/>
      <c r="M137" s="172"/>
      <c r="N137" s="173"/>
      <c r="O137" s="173"/>
      <c r="P137" s="173"/>
      <c r="Q137" s="173"/>
      <c r="R137" s="173"/>
      <c r="S137" s="173"/>
      <c r="T137" s="174"/>
      <c r="AT137" s="168" t="s">
        <v>181</v>
      </c>
      <c r="AU137" s="168" t="s">
        <v>86</v>
      </c>
      <c r="AV137" s="14" t="s">
        <v>184</v>
      </c>
      <c r="AW137" s="14" t="s">
        <v>33</v>
      </c>
      <c r="AX137" s="14" t="s">
        <v>8</v>
      </c>
      <c r="AY137" s="168" t="s">
        <v>172</v>
      </c>
    </row>
    <row r="138" spans="1:65" s="2" customFormat="1" ht="24.2" customHeight="1" x14ac:dyDescent="0.2">
      <c r="A138" s="32"/>
      <c r="B138" s="144"/>
      <c r="C138" s="145" t="s">
        <v>86</v>
      </c>
      <c r="D138" s="145" t="s">
        <v>174</v>
      </c>
      <c r="E138" s="146" t="s">
        <v>185</v>
      </c>
      <c r="F138" s="147" t="s">
        <v>186</v>
      </c>
      <c r="G138" s="148" t="s">
        <v>187</v>
      </c>
      <c r="H138" s="149">
        <v>10.573</v>
      </c>
      <c r="I138" s="150"/>
      <c r="J138" s="151">
        <f>ROUND(I138*H138,0)</f>
        <v>0</v>
      </c>
      <c r="K138" s="147" t="s">
        <v>178</v>
      </c>
      <c r="L138" s="33"/>
      <c r="M138" s="152" t="s">
        <v>1</v>
      </c>
      <c r="N138" s="153" t="s">
        <v>42</v>
      </c>
      <c r="O138" s="58"/>
      <c r="P138" s="154">
        <f>O138*H138</f>
        <v>0</v>
      </c>
      <c r="Q138" s="154">
        <v>0</v>
      </c>
      <c r="R138" s="154">
        <f>Q138*H138</f>
        <v>0</v>
      </c>
      <c r="S138" s="154">
        <v>0</v>
      </c>
      <c r="T138" s="155">
        <f>S138*H138</f>
        <v>0</v>
      </c>
      <c r="U138" s="32"/>
      <c r="V138" s="32"/>
      <c r="W138" s="32"/>
      <c r="X138" s="32"/>
      <c r="Y138" s="32"/>
      <c r="Z138" s="32"/>
      <c r="AA138" s="32"/>
      <c r="AB138" s="32"/>
      <c r="AC138" s="32"/>
      <c r="AD138" s="32"/>
      <c r="AE138" s="32"/>
      <c r="AR138" s="156" t="s">
        <v>179</v>
      </c>
      <c r="AT138" s="156" t="s">
        <v>174</v>
      </c>
      <c r="AU138" s="156" t="s">
        <v>86</v>
      </c>
      <c r="AY138" s="17" t="s">
        <v>172</v>
      </c>
      <c r="BE138" s="157">
        <f>IF(N138="základní",J138,0)</f>
        <v>0</v>
      </c>
      <c r="BF138" s="157">
        <f>IF(N138="snížená",J138,0)</f>
        <v>0</v>
      </c>
      <c r="BG138" s="157">
        <f>IF(N138="zákl. přenesená",J138,0)</f>
        <v>0</v>
      </c>
      <c r="BH138" s="157">
        <f>IF(N138="sníž. přenesená",J138,0)</f>
        <v>0</v>
      </c>
      <c r="BI138" s="157">
        <f>IF(N138="nulová",J138,0)</f>
        <v>0</v>
      </c>
      <c r="BJ138" s="17" t="s">
        <v>8</v>
      </c>
      <c r="BK138" s="157">
        <f>ROUND(I138*H138,0)</f>
        <v>0</v>
      </c>
      <c r="BL138" s="17" t="s">
        <v>179</v>
      </c>
      <c r="BM138" s="156" t="s">
        <v>703</v>
      </c>
    </row>
    <row r="139" spans="1:65" s="13" customFormat="1" ht="11.25" x14ac:dyDescent="0.2">
      <c r="B139" s="158"/>
      <c r="D139" s="159" t="s">
        <v>181</v>
      </c>
      <c r="E139" s="160" t="s">
        <v>1</v>
      </c>
      <c r="F139" s="161" t="s">
        <v>189</v>
      </c>
      <c r="H139" s="162">
        <v>10.573</v>
      </c>
      <c r="I139" s="163"/>
      <c r="L139" s="158"/>
      <c r="M139" s="164"/>
      <c r="N139" s="165"/>
      <c r="O139" s="165"/>
      <c r="P139" s="165"/>
      <c r="Q139" s="165"/>
      <c r="R139" s="165"/>
      <c r="S139" s="165"/>
      <c r="T139" s="166"/>
      <c r="AT139" s="160" t="s">
        <v>181</v>
      </c>
      <c r="AU139" s="160" t="s">
        <v>86</v>
      </c>
      <c r="AV139" s="13" t="s">
        <v>86</v>
      </c>
      <c r="AW139" s="13" t="s">
        <v>33</v>
      </c>
      <c r="AX139" s="13" t="s">
        <v>8</v>
      </c>
      <c r="AY139" s="160" t="s">
        <v>172</v>
      </c>
    </row>
    <row r="140" spans="1:65" s="12" customFormat="1" ht="22.9" customHeight="1" x14ac:dyDescent="0.2">
      <c r="B140" s="131"/>
      <c r="D140" s="132" t="s">
        <v>76</v>
      </c>
      <c r="E140" s="142" t="s">
        <v>86</v>
      </c>
      <c r="F140" s="142" t="s">
        <v>580</v>
      </c>
      <c r="I140" s="134"/>
      <c r="J140" s="143">
        <f>BK140</f>
        <v>0</v>
      </c>
      <c r="L140" s="131"/>
      <c r="M140" s="136"/>
      <c r="N140" s="137"/>
      <c r="O140" s="137"/>
      <c r="P140" s="138">
        <f>SUM(P141:P147)</f>
        <v>0</v>
      </c>
      <c r="Q140" s="137"/>
      <c r="R140" s="138">
        <f>SUM(R141:R147)</f>
        <v>0.21058450903819997</v>
      </c>
      <c r="S140" s="137"/>
      <c r="T140" s="139">
        <f>SUM(T141:T147)</f>
        <v>0</v>
      </c>
      <c r="AR140" s="132" t="s">
        <v>8</v>
      </c>
      <c r="AT140" s="140" t="s">
        <v>76</v>
      </c>
      <c r="AU140" s="140" t="s">
        <v>8</v>
      </c>
      <c r="AY140" s="132" t="s">
        <v>172</v>
      </c>
      <c r="BK140" s="141">
        <f>SUM(BK141:BK147)</f>
        <v>0</v>
      </c>
    </row>
    <row r="141" spans="1:65" s="2" customFormat="1" ht="14.45" customHeight="1" x14ac:dyDescent="0.2">
      <c r="A141" s="32"/>
      <c r="B141" s="144"/>
      <c r="C141" s="145" t="s">
        <v>184</v>
      </c>
      <c r="D141" s="145" t="s">
        <v>174</v>
      </c>
      <c r="E141" s="146" t="s">
        <v>581</v>
      </c>
      <c r="F141" s="147" t="s">
        <v>582</v>
      </c>
      <c r="G141" s="148" t="s">
        <v>177</v>
      </c>
      <c r="H141" s="149">
        <v>0.09</v>
      </c>
      <c r="I141" s="150"/>
      <c r="J141" s="151">
        <f>ROUND(I141*H141,0)</f>
        <v>0</v>
      </c>
      <c r="K141" s="147" t="s">
        <v>178</v>
      </c>
      <c r="L141" s="33"/>
      <c r="M141" s="152" t="s">
        <v>1</v>
      </c>
      <c r="N141" s="153" t="s">
        <v>42</v>
      </c>
      <c r="O141" s="58"/>
      <c r="P141" s="154">
        <f>O141*H141</f>
        <v>0</v>
      </c>
      <c r="Q141" s="154">
        <v>2.2563422040000001</v>
      </c>
      <c r="R141" s="154">
        <f>Q141*H141</f>
        <v>0.20307079836</v>
      </c>
      <c r="S141" s="154">
        <v>0</v>
      </c>
      <c r="T141" s="155">
        <f>S141*H141</f>
        <v>0</v>
      </c>
      <c r="U141" s="32"/>
      <c r="V141" s="32"/>
      <c r="W141" s="32"/>
      <c r="X141" s="32"/>
      <c r="Y141" s="32"/>
      <c r="Z141" s="32"/>
      <c r="AA141" s="32"/>
      <c r="AB141" s="32"/>
      <c r="AC141" s="32"/>
      <c r="AD141" s="32"/>
      <c r="AE141" s="32"/>
      <c r="AR141" s="156" t="s">
        <v>179</v>
      </c>
      <c r="AT141" s="156" t="s">
        <v>174</v>
      </c>
      <c r="AU141" s="156" t="s">
        <v>86</v>
      </c>
      <c r="AY141" s="17" t="s">
        <v>172</v>
      </c>
      <c r="BE141" s="157">
        <f>IF(N141="základní",J141,0)</f>
        <v>0</v>
      </c>
      <c r="BF141" s="157">
        <f>IF(N141="snížená",J141,0)</f>
        <v>0</v>
      </c>
      <c r="BG141" s="157">
        <f>IF(N141="zákl. přenesená",J141,0)</f>
        <v>0</v>
      </c>
      <c r="BH141" s="157">
        <f>IF(N141="sníž. přenesená",J141,0)</f>
        <v>0</v>
      </c>
      <c r="BI141" s="157">
        <f>IF(N141="nulová",J141,0)</f>
        <v>0</v>
      </c>
      <c r="BJ141" s="17" t="s">
        <v>8</v>
      </c>
      <c r="BK141" s="157">
        <f>ROUND(I141*H141,0)</f>
        <v>0</v>
      </c>
      <c r="BL141" s="17" t="s">
        <v>179</v>
      </c>
      <c r="BM141" s="156" t="s">
        <v>704</v>
      </c>
    </row>
    <row r="142" spans="1:65" s="13" customFormat="1" ht="11.25" x14ac:dyDescent="0.2">
      <c r="B142" s="158"/>
      <c r="D142" s="159" t="s">
        <v>181</v>
      </c>
      <c r="E142" s="160" t="s">
        <v>1</v>
      </c>
      <c r="F142" s="161" t="s">
        <v>584</v>
      </c>
      <c r="H142" s="162">
        <v>0.09</v>
      </c>
      <c r="I142" s="163"/>
      <c r="L142" s="158"/>
      <c r="M142" s="164"/>
      <c r="N142" s="165"/>
      <c r="O142" s="165"/>
      <c r="P142" s="165"/>
      <c r="Q142" s="165"/>
      <c r="R142" s="165"/>
      <c r="S142" s="165"/>
      <c r="T142" s="166"/>
      <c r="AT142" s="160" t="s">
        <v>181</v>
      </c>
      <c r="AU142" s="160" t="s">
        <v>86</v>
      </c>
      <c r="AV142" s="13" t="s">
        <v>86</v>
      </c>
      <c r="AW142" s="13" t="s">
        <v>33</v>
      </c>
      <c r="AX142" s="13" t="s">
        <v>8</v>
      </c>
      <c r="AY142" s="160" t="s">
        <v>172</v>
      </c>
    </row>
    <row r="143" spans="1:65" s="2" customFormat="1" ht="14.45" customHeight="1" x14ac:dyDescent="0.2">
      <c r="A143" s="32"/>
      <c r="B143" s="144"/>
      <c r="C143" s="145" t="s">
        <v>179</v>
      </c>
      <c r="D143" s="145" t="s">
        <v>174</v>
      </c>
      <c r="E143" s="146" t="s">
        <v>585</v>
      </c>
      <c r="F143" s="147" t="s">
        <v>586</v>
      </c>
      <c r="G143" s="148" t="s">
        <v>187</v>
      </c>
      <c r="H143" s="149">
        <v>0.46</v>
      </c>
      <c r="I143" s="150"/>
      <c r="J143" s="151">
        <f>ROUND(I143*H143,0)</f>
        <v>0</v>
      </c>
      <c r="K143" s="147" t="s">
        <v>178</v>
      </c>
      <c r="L143" s="33"/>
      <c r="M143" s="152" t="s">
        <v>1</v>
      </c>
      <c r="N143" s="153" t="s">
        <v>42</v>
      </c>
      <c r="O143" s="58"/>
      <c r="P143" s="154">
        <f>O143*H143</f>
        <v>0</v>
      </c>
      <c r="Q143" s="154">
        <v>2.4719E-3</v>
      </c>
      <c r="R143" s="154">
        <f>Q143*H143</f>
        <v>1.1370740000000001E-3</v>
      </c>
      <c r="S143" s="154">
        <v>0</v>
      </c>
      <c r="T143" s="155">
        <f>S143*H143</f>
        <v>0</v>
      </c>
      <c r="U143" s="32"/>
      <c r="V143" s="32"/>
      <c r="W143" s="32"/>
      <c r="X143" s="32"/>
      <c r="Y143" s="32"/>
      <c r="Z143" s="32"/>
      <c r="AA143" s="32"/>
      <c r="AB143" s="32"/>
      <c r="AC143" s="32"/>
      <c r="AD143" s="32"/>
      <c r="AE143" s="32"/>
      <c r="AR143" s="156" t="s">
        <v>179</v>
      </c>
      <c r="AT143" s="156" t="s">
        <v>174</v>
      </c>
      <c r="AU143" s="156" t="s">
        <v>86</v>
      </c>
      <c r="AY143" s="17" t="s">
        <v>172</v>
      </c>
      <c r="BE143" s="157">
        <f>IF(N143="základní",J143,0)</f>
        <v>0</v>
      </c>
      <c r="BF143" s="157">
        <f>IF(N143="snížená",J143,0)</f>
        <v>0</v>
      </c>
      <c r="BG143" s="157">
        <f>IF(N143="zákl. přenesená",J143,0)</f>
        <v>0</v>
      </c>
      <c r="BH143" s="157">
        <f>IF(N143="sníž. přenesená",J143,0)</f>
        <v>0</v>
      </c>
      <c r="BI143" s="157">
        <f>IF(N143="nulová",J143,0)</f>
        <v>0</v>
      </c>
      <c r="BJ143" s="17" t="s">
        <v>8</v>
      </c>
      <c r="BK143" s="157">
        <f>ROUND(I143*H143,0)</f>
        <v>0</v>
      </c>
      <c r="BL143" s="17" t="s">
        <v>179</v>
      </c>
      <c r="BM143" s="156" t="s">
        <v>705</v>
      </c>
    </row>
    <row r="144" spans="1:65" s="13" customFormat="1" ht="11.25" x14ac:dyDescent="0.2">
      <c r="B144" s="158"/>
      <c r="D144" s="159" t="s">
        <v>181</v>
      </c>
      <c r="E144" s="160" t="s">
        <v>1</v>
      </c>
      <c r="F144" s="161" t="s">
        <v>588</v>
      </c>
      <c r="H144" s="162">
        <v>0.46</v>
      </c>
      <c r="I144" s="163"/>
      <c r="L144" s="158"/>
      <c r="M144" s="164"/>
      <c r="N144" s="165"/>
      <c r="O144" s="165"/>
      <c r="P144" s="165"/>
      <c r="Q144" s="165"/>
      <c r="R144" s="165"/>
      <c r="S144" s="165"/>
      <c r="T144" s="166"/>
      <c r="AT144" s="160" t="s">
        <v>181</v>
      </c>
      <c r="AU144" s="160" t="s">
        <v>86</v>
      </c>
      <c r="AV144" s="13" t="s">
        <v>86</v>
      </c>
      <c r="AW144" s="13" t="s">
        <v>33</v>
      </c>
      <c r="AX144" s="13" t="s">
        <v>8</v>
      </c>
      <c r="AY144" s="160" t="s">
        <v>172</v>
      </c>
    </row>
    <row r="145" spans="1:65" s="2" customFormat="1" ht="14.45" customHeight="1" x14ac:dyDescent="0.2">
      <c r="A145" s="32"/>
      <c r="B145" s="144"/>
      <c r="C145" s="145" t="s">
        <v>198</v>
      </c>
      <c r="D145" s="145" t="s">
        <v>174</v>
      </c>
      <c r="E145" s="146" t="s">
        <v>589</v>
      </c>
      <c r="F145" s="147" t="s">
        <v>590</v>
      </c>
      <c r="G145" s="148" t="s">
        <v>187</v>
      </c>
      <c r="H145" s="149">
        <v>0.46</v>
      </c>
      <c r="I145" s="150"/>
      <c r="J145" s="151">
        <f>ROUND(I145*H145,0)</f>
        <v>0</v>
      </c>
      <c r="K145" s="147" t="s">
        <v>178</v>
      </c>
      <c r="L145" s="33"/>
      <c r="M145" s="152" t="s">
        <v>1</v>
      </c>
      <c r="N145" s="153" t="s">
        <v>42</v>
      </c>
      <c r="O145" s="58"/>
      <c r="P145" s="154">
        <f>O145*H145</f>
        <v>0</v>
      </c>
      <c r="Q145" s="154">
        <v>0</v>
      </c>
      <c r="R145" s="154">
        <f>Q145*H145</f>
        <v>0</v>
      </c>
      <c r="S145" s="154">
        <v>0</v>
      </c>
      <c r="T145" s="155">
        <f>S145*H145</f>
        <v>0</v>
      </c>
      <c r="U145" s="32"/>
      <c r="V145" s="32"/>
      <c r="W145" s="32"/>
      <c r="X145" s="32"/>
      <c r="Y145" s="32"/>
      <c r="Z145" s="32"/>
      <c r="AA145" s="32"/>
      <c r="AB145" s="32"/>
      <c r="AC145" s="32"/>
      <c r="AD145" s="32"/>
      <c r="AE145" s="32"/>
      <c r="AR145" s="156" t="s">
        <v>179</v>
      </c>
      <c r="AT145" s="156" t="s">
        <v>174</v>
      </c>
      <c r="AU145" s="156" t="s">
        <v>86</v>
      </c>
      <c r="AY145" s="17" t="s">
        <v>172</v>
      </c>
      <c r="BE145" s="157">
        <f>IF(N145="základní",J145,0)</f>
        <v>0</v>
      </c>
      <c r="BF145" s="157">
        <f>IF(N145="snížená",J145,0)</f>
        <v>0</v>
      </c>
      <c r="BG145" s="157">
        <f>IF(N145="zákl. přenesená",J145,0)</f>
        <v>0</v>
      </c>
      <c r="BH145" s="157">
        <f>IF(N145="sníž. přenesená",J145,0)</f>
        <v>0</v>
      </c>
      <c r="BI145" s="157">
        <f>IF(N145="nulová",J145,0)</f>
        <v>0</v>
      </c>
      <c r="BJ145" s="17" t="s">
        <v>8</v>
      </c>
      <c r="BK145" s="157">
        <f>ROUND(I145*H145,0)</f>
        <v>0</v>
      </c>
      <c r="BL145" s="17" t="s">
        <v>179</v>
      </c>
      <c r="BM145" s="156" t="s">
        <v>706</v>
      </c>
    </row>
    <row r="146" spans="1:65" s="2" customFormat="1" ht="14.45" customHeight="1" x14ac:dyDescent="0.2">
      <c r="A146" s="32"/>
      <c r="B146" s="144"/>
      <c r="C146" s="145" t="s">
        <v>203</v>
      </c>
      <c r="D146" s="145" t="s">
        <v>174</v>
      </c>
      <c r="E146" s="146" t="s">
        <v>592</v>
      </c>
      <c r="F146" s="147" t="s">
        <v>593</v>
      </c>
      <c r="G146" s="148" t="s">
        <v>316</v>
      </c>
      <c r="H146" s="149">
        <v>6.0000000000000001E-3</v>
      </c>
      <c r="I146" s="150"/>
      <c r="J146" s="151">
        <f>ROUND(I146*H146,0)</f>
        <v>0</v>
      </c>
      <c r="K146" s="147" t="s">
        <v>178</v>
      </c>
      <c r="L146" s="33"/>
      <c r="M146" s="152" t="s">
        <v>1</v>
      </c>
      <c r="N146" s="153" t="s">
        <v>42</v>
      </c>
      <c r="O146" s="58"/>
      <c r="P146" s="154">
        <f>O146*H146</f>
        <v>0</v>
      </c>
      <c r="Q146" s="154">
        <v>1.0627727796999999</v>
      </c>
      <c r="R146" s="154">
        <f>Q146*H146</f>
        <v>6.3766366781999994E-3</v>
      </c>
      <c r="S146" s="154">
        <v>0</v>
      </c>
      <c r="T146" s="155">
        <f>S146*H146</f>
        <v>0</v>
      </c>
      <c r="U146" s="32"/>
      <c r="V146" s="32"/>
      <c r="W146" s="32"/>
      <c r="X146" s="32"/>
      <c r="Y146" s="32"/>
      <c r="Z146" s="32"/>
      <c r="AA146" s="32"/>
      <c r="AB146" s="32"/>
      <c r="AC146" s="32"/>
      <c r="AD146" s="32"/>
      <c r="AE146" s="32"/>
      <c r="AR146" s="156" t="s">
        <v>179</v>
      </c>
      <c r="AT146" s="156" t="s">
        <v>174</v>
      </c>
      <c r="AU146" s="156" t="s">
        <v>86</v>
      </c>
      <c r="AY146" s="17" t="s">
        <v>172</v>
      </c>
      <c r="BE146" s="157">
        <f>IF(N146="základní",J146,0)</f>
        <v>0</v>
      </c>
      <c r="BF146" s="157">
        <f>IF(N146="snížená",J146,0)</f>
        <v>0</v>
      </c>
      <c r="BG146" s="157">
        <f>IF(N146="zákl. přenesená",J146,0)</f>
        <v>0</v>
      </c>
      <c r="BH146" s="157">
        <f>IF(N146="sníž. přenesená",J146,0)</f>
        <v>0</v>
      </c>
      <c r="BI146" s="157">
        <f>IF(N146="nulová",J146,0)</f>
        <v>0</v>
      </c>
      <c r="BJ146" s="17" t="s">
        <v>8</v>
      </c>
      <c r="BK146" s="157">
        <f>ROUND(I146*H146,0)</f>
        <v>0</v>
      </c>
      <c r="BL146" s="17" t="s">
        <v>179</v>
      </c>
      <c r="BM146" s="156" t="s">
        <v>707</v>
      </c>
    </row>
    <row r="147" spans="1:65" s="13" customFormat="1" ht="11.25" x14ac:dyDescent="0.2">
      <c r="B147" s="158"/>
      <c r="D147" s="159" t="s">
        <v>181</v>
      </c>
      <c r="E147" s="160" t="s">
        <v>1</v>
      </c>
      <c r="F147" s="161" t="s">
        <v>595</v>
      </c>
      <c r="H147" s="162">
        <v>6.0000000000000001E-3</v>
      </c>
      <c r="I147" s="163"/>
      <c r="L147" s="158"/>
      <c r="M147" s="164"/>
      <c r="N147" s="165"/>
      <c r="O147" s="165"/>
      <c r="P147" s="165"/>
      <c r="Q147" s="165"/>
      <c r="R147" s="165"/>
      <c r="S147" s="165"/>
      <c r="T147" s="166"/>
      <c r="AT147" s="160" t="s">
        <v>181</v>
      </c>
      <c r="AU147" s="160" t="s">
        <v>86</v>
      </c>
      <c r="AV147" s="13" t="s">
        <v>86</v>
      </c>
      <c r="AW147" s="13" t="s">
        <v>33</v>
      </c>
      <c r="AX147" s="13" t="s">
        <v>8</v>
      </c>
      <c r="AY147" s="160" t="s">
        <v>172</v>
      </c>
    </row>
    <row r="148" spans="1:65" s="12" customFormat="1" ht="22.9" customHeight="1" x14ac:dyDescent="0.2">
      <c r="B148" s="131"/>
      <c r="D148" s="132" t="s">
        <v>76</v>
      </c>
      <c r="E148" s="142" t="s">
        <v>179</v>
      </c>
      <c r="F148" s="142" t="s">
        <v>190</v>
      </c>
      <c r="I148" s="134"/>
      <c r="J148" s="143">
        <f>BK148</f>
        <v>0</v>
      </c>
      <c r="L148" s="131"/>
      <c r="M148" s="136"/>
      <c r="N148" s="137"/>
      <c r="O148" s="137"/>
      <c r="P148" s="138">
        <f>SUM(P149:P159)</f>
        <v>0</v>
      </c>
      <c r="Q148" s="137"/>
      <c r="R148" s="138">
        <f>SUM(R149:R159)</f>
        <v>4.1627838840000004</v>
      </c>
      <c r="S148" s="137"/>
      <c r="T148" s="139">
        <f>SUM(T149:T159)</f>
        <v>0</v>
      </c>
      <c r="AR148" s="132" t="s">
        <v>8</v>
      </c>
      <c r="AT148" s="140" t="s">
        <v>76</v>
      </c>
      <c r="AU148" s="140" t="s">
        <v>8</v>
      </c>
      <c r="AY148" s="132" t="s">
        <v>172</v>
      </c>
      <c r="BK148" s="141">
        <f>SUM(BK149:BK159)</f>
        <v>0</v>
      </c>
    </row>
    <row r="149" spans="1:65" s="2" customFormat="1" ht="24.2" customHeight="1" x14ac:dyDescent="0.2">
      <c r="A149" s="32"/>
      <c r="B149" s="144"/>
      <c r="C149" s="145" t="s">
        <v>209</v>
      </c>
      <c r="D149" s="145" t="s">
        <v>174</v>
      </c>
      <c r="E149" s="146" t="s">
        <v>596</v>
      </c>
      <c r="F149" s="147" t="s">
        <v>597</v>
      </c>
      <c r="G149" s="148" t="s">
        <v>271</v>
      </c>
      <c r="H149" s="149">
        <v>1.8</v>
      </c>
      <c r="I149" s="150"/>
      <c r="J149" s="151">
        <f>ROUND(I149*H149,0)</f>
        <v>0</v>
      </c>
      <c r="K149" s="147" t="s">
        <v>178</v>
      </c>
      <c r="L149" s="33"/>
      <c r="M149" s="152" t="s">
        <v>1</v>
      </c>
      <c r="N149" s="153" t="s">
        <v>42</v>
      </c>
      <c r="O149" s="58"/>
      <c r="P149" s="154">
        <f>O149*H149</f>
        <v>0</v>
      </c>
      <c r="Q149" s="154">
        <v>3.4648779999999997E-2</v>
      </c>
      <c r="R149" s="154">
        <f>Q149*H149</f>
        <v>6.2367803999999999E-2</v>
      </c>
      <c r="S149" s="154">
        <v>0</v>
      </c>
      <c r="T149" s="155">
        <f>S149*H149</f>
        <v>0</v>
      </c>
      <c r="U149" s="32"/>
      <c r="V149" s="32"/>
      <c r="W149" s="32"/>
      <c r="X149" s="32"/>
      <c r="Y149" s="32"/>
      <c r="Z149" s="32"/>
      <c r="AA149" s="32"/>
      <c r="AB149" s="32"/>
      <c r="AC149" s="32"/>
      <c r="AD149" s="32"/>
      <c r="AE149" s="32"/>
      <c r="AR149" s="156" t="s">
        <v>179</v>
      </c>
      <c r="AT149" s="156" t="s">
        <v>174</v>
      </c>
      <c r="AU149" s="156" t="s">
        <v>86</v>
      </c>
      <c r="AY149" s="17" t="s">
        <v>172</v>
      </c>
      <c r="BE149" s="157">
        <f>IF(N149="základní",J149,0)</f>
        <v>0</v>
      </c>
      <c r="BF149" s="157">
        <f>IF(N149="snížená",J149,0)</f>
        <v>0</v>
      </c>
      <c r="BG149" s="157">
        <f>IF(N149="zákl. přenesená",J149,0)</f>
        <v>0</v>
      </c>
      <c r="BH149" s="157">
        <f>IF(N149="sníž. přenesená",J149,0)</f>
        <v>0</v>
      </c>
      <c r="BI149" s="157">
        <f>IF(N149="nulová",J149,0)</f>
        <v>0</v>
      </c>
      <c r="BJ149" s="17" t="s">
        <v>8</v>
      </c>
      <c r="BK149" s="157">
        <f>ROUND(I149*H149,0)</f>
        <v>0</v>
      </c>
      <c r="BL149" s="17" t="s">
        <v>179</v>
      </c>
      <c r="BM149" s="156" t="s">
        <v>708</v>
      </c>
    </row>
    <row r="150" spans="1:65" s="13" customFormat="1" ht="11.25" x14ac:dyDescent="0.2">
      <c r="B150" s="158"/>
      <c r="D150" s="159" t="s">
        <v>181</v>
      </c>
      <c r="E150" s="160" t="s">
        <v>1</v>
      </c>
      <c r="F150" s="161" t="s">
        <v>575</v>
      </c>
      <c r="H150" s="162">
        <v>1.8</v>
      </c>
      <c r="I150" s="163"/>
      <c r="L150" s="158"/>
      <c r="M150" s="164"/>
      <c r="N150" s="165"/>
      <c r="O150" s="165"/>
      <c r="P150" s="165"/>
      <c r="Q150" s="165"/>
      <c r="R150" s="165"/>
      <c r="S150" s="165"/>
      <c r="T150" s="166"/>
      <c r="AT150" s="160" t="s">
        <v>181</v>
      </c>
      <c r="AU150" s="160" t="s">
        <v>86</v>
      </c>
      <c r="AV150" s="13" t="s">
        <v>86</v>
      </c>
      <c r="AW150" s="13" t="s">
        <v>33</v>
      </c>
      <c r="AX150" s="13" t="s">
        <v>77</v>
      </c>
      <c r="AY150" s="160" t="s">
        <v>172</v>
      </c>
    </row>
    <row r="151" spans="1:65" s="14" customFormat="1" ht="11.25" x14ac:dyDescent="0.2">
      <c r="B151" s="167"/>
      <c r="D151" s="159" t="s">
        <v>181</v>
      </c>
      <c r="E151" s="168" t="s">
        <v>574</v>
      </c>
      <c r="F151" s="169" t="s">
        <v>599</v>
      </c>
      <c r="H151" s="170">
        <v>1.8</v>
      </c>
      <c r="I151" s="171"/>
      <c r="L151" s="167"/>
      <c r="M151" s="172"/>
      <c r="N151" s="173"/>
      <c r="O151" s="173"/>
      <c r="P151" s="173"/>
      <c r="Q151" s="173"/>
      <c r="R151" s="173"/>
      <c r="S151" s="173"/>
      <c r="T151" s="174"/>
      <c r="AT151" s="168" t="s">
        <v>181</v>
      </c>
      <c r="AU151" s="168" t="s">
        <v>86</v>
      </c>
      <c r="AV151" s="14" t="s">
        <v>184</v>
      </c>
      <c r="AW151" s="14" t="s">
        <v>33</v>
      </c>
      <c r="AX151" s="14" t="s">
        <v>8</v>
      </c>
      <c r="AY151" s="168" t="s">
        <v>172</v>
      </c>
    </row>
    <row r="152" spans="1:65" s="2" customFormat="1" ht="14.45" customHeight="1" x14ac:dyDescent="0.2">
      <c r="A152" s="32"/>
      <c r="B152" s="144"/>
      <c r="C152" s="175" t="s">
        <v>213</v>
      </c>
      <c r="D152" s="175" t="s">
        <v>210</v>
      </c>
      <c r="E152" s="176" t="s">
        <v>600</v>
      </c>
      <c r="F152" s="177" t="s">
        <v>601</v>
      </c>
      <c r="G152" s="178" t="s">
        <v>271</v>
      </c>
      <c r="H152" s="179">
        <v>1.8</v>
      </c>
      <c r="I152" s="180"/>
      <c r="J152" s="181">
        <f>ROUND(I152*H152,0)</f>
        <v>0</v>
      </c>
      <c r="K152" s="177" t="s">
        <v>1</v>
      </c>
      <c r="L152" s="182"/>
      <c r="M152" s="183" t="s">
        <v>1</v>
      </c>
      <c r="N152" s="184" t="s">
        <v>42</v>
      </c>
      <c r="O152" s="58"/>
      <c r="P152" s="154">
        <f>O152*H152</f>
        <v>0</v>
      </c>
      <c r="Q152" s="154">
        <v>0.13800000000000001</v>
      </c>
      <c r="R152" s="154">
        <f>Q152*H152</f>
        <v>0.24840000000000004</v>
      </c>
      <c r="S152" s="154">
        <v>0</v>
      </c>
      <c r="T152" s="155">
        <f>S152*H152</f>
        <v>0</v>
      </c>
      <c r="U152" s="32"/>
      <c r="V152" s="32"/>
      <c r="W152" s="32"/>
      <c r="X152" s="32"/>
      <c r="Y152" s="32"/>
      <c r="Z152" s="32"/>
      <c r="AA152" s="32"/>
      <c r="AB152" s="32"/>
      <c r="AC152" s="32"/>
      <c r="AD152" s="32"/>
      <c r="AE152" s="32"/>
      <c r="AR152" s="156" t="s">
        <v>213</v>
      </c>
      <c r="AT152" s="156" t="s">
        <v>210</v>
      </c>
      <c r="AU152" s="156" t="s">
        <v>86</v>
      </c>
      <c r="AY152" s="17" t="s">
        <v>172</v>
      </c>
      <c r="BE152" s="157">
        <f>IF(N152="základní",J152,0)</f>
        <v>0</v>
      </c>
      <c r="BF152" s="157">
        <f>IF(N152="snížená",J152,0)</f>
        <v>0</v>
      </c>
      <c r="BG152" s="157">
        <f>IF(N152="zákl. přenesená",J152,0)</f>
        <v>0</v>
      </c>
      <c r="BH152" s="157">
        <f>IF(N152="sníž. přenesená",J152,0)</f>
        <v>0</v>
      </c>
      <c r="BI152" s="157">
        <f>IF(N152="nulová",J152,0)</f>
        <v>0</v>
      </c>
      <c r="BJ152" s="17" t="s">
        <v>8</v>
      </c>
      <c r="BK152" s="157">
        <f>ROUND(I152*H152,0)</f>
        <v>0</v>
      </c>
      <c r="BL152" s="17" t="s">
        <v>179</v>
      </c>
      <c r="BM152" s="156" t="s">
        <v>709</v>
      </c>
    </row>
    <row r="153" spans="1:65" s="13" customFormat="1" ht="11.25" x14ac:dyDescent="0.2">
      <c r="B153" s="158"/>
      <c r="D153" s="159" t="s">
        <v>181</v>
      </c>
      <c r="E153" s="160" t="s">
        <v>1</v>
      </c>
      <c r="F153" s="161" t="s">
        <v>574</v>
      </c>
      <c r="H153" s="162">
        <v>1.8</v>
      </c>
      <c r="I153" s="163"/>
      <c r="L153" s="158"/>
      <c r="M153" s="164"/>
      <c r="N153" s="165"/>
      <c r="O153" s="165"/>
      <c r="P153" s="165"/>
      <c r="Q153" s="165"/>
      <c r="R153" s="165"/>
      <c r="S153" s="165"/>
      <c r="T153" s="166"/>
      <c r="AT153" s="160" t="s">
        <v>181</v>
      </c>
      <c r="AU153" s="160" t="s">
        <v>86</v>
      </c>
      <c r="AV153" s="13" t="s">
        <v>86</v>
      </c>
      <c r="AW153" s="13" t="s">
        <v>33</v>
      </c>
      <c r="AX153" s="13" t="s">
        <v>8</v>
      </c>
      <c r="AY153" s="160" t="s">
        <v>172</v>
      </c>
    </row>
    <row r="154" spans="1:65" s="2" customFormat="1" ht="24.2" customHeight="1" x14ac:dyDescent="0.2">
      <c r="A154" s="32"/>
      <c r="B154" s="144"/>
      <c r="C154" s="145" t="s">
        <v>223</v>
      </c>
      <c r="D154" s="145" t="s">
        <v>174</v>
      </c>
      <c r="E154" s="146" t="s">
        <v>191</v>
      </c>
      <c r="F154" s="147" t="s">
        <v>192</v>
      </c>
      <c r="G154" s="148" t="s">
        <v>187</v>
      </c>
      <c r="H154" s="149">
        <v>10.573</v>
      </c>
      <c r="I154" s="150"/>
      <c r="J154" s="151">
        <f>ROUND(I154*H154,0)</f>
        <v>0</v>
      </c>
      <c r="K154" s="147" t="s">
        <v>178</v>
      </c>
      <c r="L154" s="33"/>
      <c r="M154" s="152" t="s">
        <v>1</v>
      </c>
      <c r="N154" s="153" t="s">
        <v>42</v>
      </c>
      <c r="O154" s="58"/>
      <c r="P154" s="154">
        <f>O154*H154</f>
        <v>0</v>
      </c>
      <c r="Q154" s="154">
        <v>0.16192000000000001</v>
      </c>
      <c r="R154" s="154">
        <f>Q154*H154</f>
        <v>1.7119801600000002</v>
      </c>
      <c r="S154" s="154">
        <v>0</v>
      </c>
      <c r="T154" s="155">
        <f>S154*H154</f>
        <v>0</v>
      </c>
      <c r="U154" s="32"/>
      <c r="V154" s="32"/>
      <c r="W154" s="32"/>
      <c r="X154" s="32"/>
      <c r="Y154" s="32"/>
      <c r="Z154" s="32"/>
      <c r="AA154" s="32"/>
      <c r="AB154" s="32"/>
      <c r="AC154" s="32"/>
      <c r="AD154" s="32"/>
      <c r="AE154" s="32"/>
      <c r="AR154" s="156" t="s">
        <v>179</v>
      </c>
      <c r="AT154" s="156" t="s">
        <v>174</v>
      </c>
      <c r="AU154" s="156" t="s">
        <v>86</v>
      </c>
      <c r="AY154" s="17" t="s">
        <v>172</v>
      </c>
      <c r="BE154" s="157">
        <f>IF(N154="základní",J154,0)</f>
        <v>0</v>
      </c>
      <c r="BF154" s="157">
        <f>IF(N154="snížená",J154,0)</f>
        <v>0</v>
      </c>
      <c r="BG154" s="157">
        <f>IF(N154="zákl. přenesená",J154,0)</f>
        <v>0</v>
      </c>
      <c r="BH154" s="157">
        <f>IF(N154="sníž. přenesená",J154,0)</f>
        <v>0</v>
      </c>
      <c r="BI154" s="157">
        <f>IF(N154="nulová",J154,0)</f>
        <v>0</v>
      </c>
      <c r="BJ154" s="17" t="s">
        <v>8</v>
      </c>
      <c r="BK154" s="157">
        <f>ROUND(I154*H154,0)</f>
        <v>0</v>
      </c>
      <c r="BL154" s="17" t="s">
        <v>179</v>
      </c>
      <c r="BM154" s="156" t="s">
        <v>710</v>
      </c>
    </row>
    <row r="155" spans="1:65" s="13" customFormat="1" ht="11.25" x14ac:dyDescent="0.2">
      <c r="B155" s="158"/>
      <c r="D155" s="159" t="s">
        <v>181</v>
      </c>
      <c r="E155" s="160" t="s">
        <v>1</v>
      </c>
      <c r="F155" s="161" t="s">
        <v>189</v>
      </c>
      <c r="H155" s="162">
        <v>10.573</v>
      </c>
      <c r="I155" s="163"/>
      <c r="L155" s="158"/>
      <c r="M155" s="164"/>
      <c r="N155" s="165"/>
      <c r="O155" s="165"/>
      <c r="P155" s="165"/>
      <c r="Q155" s="165"/>
      <c r="R155" s="165"/>
      <c r="S155" s="165"/>
      <c r="T155" s="166"/>
      <c r="AT155" s="160" t="s">
        <v>181</v>
      </c>
      <c r="AU155" s="160" t="s">
        <v>86</v>
      </c>
      <c r="AV155" s="13" t="s">
        <v>86</v>
      </c>
      <c r="AW155" s="13" t="s">
        <v>33</v>
      </c>
      <c r="AX155" s="13" t="s">
        <v>8</v>
      </c>
      <c r="AY155" s="160" t="s">
        <v>172</v>
      </c>
    </row>
    <row r="156" spans="1:65" s="2" customFormat="1" ht="24.2" customHeight="1" x14ac:dyDescent="0.2">
      <c r="A156" s="32"/>
      <c r="B156" s="144"/>
      <c r="C156" s="145" t="s">
        <v>227</v>
      </c>
      <c r="D156" s="145" t="s">
        <v>174</v>
      </c>
      <c r="E156" s="146" t="s">
        <v>194</v>
      </c>
      <c r="F156" s="147" t="s">
        <v>195</v>
      </c>
      <c r="G156" s="148" t="s">
        <v>187</v>
      </c>
      <c r="H156" s="149">
        <v>105.733</v>
      </c>
      <c r="I156" s="150"/>
      <c r="J156" s="151">
        <f>ROUND(I156*H156,0)</f>
        <v>0</v>
      </c>
      <c r="K156" s="147" t="s">
        <v>178</v>
      </c>
      <c r="L156" s="33"/>
      <c r="M156" s="152" t="s">
        <v>1</v>
      </c>
      <c r="N156" s="153" t="s">
        <v>42</v>
      </c>
      <c r="O156" s="58"/>
      <c r="P156" s="154">
        <f>O156*H156</f>
        <v>0</v>
      </c>
      <c r="Q156" s="154">
        <v>2.0240000000000001E-2</v>
      </c>
      <c r="R156" s="154">
        <f>Q156*H156</f>
        <v>2.1400359200000003</v>
      </c>
      <c r="S156" s="154">
        <v>0</v>
      </c>
      <c r="T156" s="155">
        <f>S156*H156</f>
        <v>0</v>
      </c>
      <c r="U156" s="32"/>
      <c r="V156" s="32"/>
      <c r="W156" s="32"/>
      <c r="X156" s="32"/>
      <c r="Y156" s="32"/>
      <c r="Z156" s="32"/>
      <c r="AA156" s="32"/>
      <c r="AB156" s="32"/>
      <c r="AC156" s="32"/>
      <c r="AD156" s="32"/>
      <c r="AE156" s="32"/>
      <c r="AR156" s="156" t="s">
        <v>179</v>
      </c>
      <c r="AT156" s="156" t="s">
        <v>174</v>
      </c>
      <c r="AU156" s="156" t="s">
        <v>86</v>
      </c>
      <c r="AY156" s="17" t="s">
        <v>172</v>
      </c>
      <c r="BE156" s="157">
        <f>IF(N156="základní",J156,0)</f>
        <v>0</v>
      </c>
      <c r="BF156" s="157">
        <f>IF(N156="snížená",J156,0)</f>
        <v>0</v>
      </c>
      <c r="BG156" s="157">
        <f>IF(N156="zákl. přenesená",J156,0)</f>
        <v>0</v>
      </c>
      <c r="BH156" s="157">
        <f>IF(N156="sníž. přenesená",J156,0)</f>
        <v>0</v>
      </c>
      <c r="BI156" s="157">
        <f>IF(N156="nulová",J156,0)</f>
        <v>0</v>
      </c>
      <c r="BJ156" s="17" t="s">
        <v>8</v>
      </c>
      <c r="BK156" s="157">
        <f>ROUND(I156*H156,0)</f>
        <v>0</v>
      </c>
      <c r="BL156" s="17" t="s">
        <v>179</v>
      </c>
      <c r="BM156" s="156" t="s">
        <v>711</v>
      </c>
    </row>
    <row r="157" spans="1:65" s="13" customFormat="1" ht="11.25" x14ac:dyDescent="0.2">
      <c r="B157" s="158"/>
      <c r="D157" s="159" t="s">
        <v>181</v>
      </c>
      <c r="E157" s="160" t="s">
        <v>1</v>
      </c>
      <c r="F157" s="161" t="s">
        <v>197</v>
      </c>
      <c r="H157" s="162">
        <v>105.733</v>
      </c>
      <c r="I157" s="163"/>
      <c r="L157" s="158"/>
      <c r="M157" s="164"/>
      <c r="N157" s="165"/>
      <c r="O157" s="165"/>
      <c r="P157" s="165"/>
      <c r="Q157" s="165"/>
      <c r="R157" s="165"/>
      <c r="S157" s="165"/>
      <c r="T157" s="166"/>
      <c r="AT157" s="160" t="s">
        <v>181</v>
      </c>
      <c r="AU157" s="160" t="s">
        <v>86</v>
      </c>
      <c r="AV157" s="13" t="s">
        <v>86</v>
      </c>
      <c r="AW157" s="13" t="s">
        <v>33</v>
      </c>
      <c r="AX157" s="13" t="s">
        <v>8</v>
      </c>
      <c r="AY157" s="160" t="s">
        <v>172</v>
      </c>
    </row>
    <row r="158" spans="1:65" s="2" customFormat="1" ht="37.9" customHeight="1" x14ac:dyDescent="0.2">
      <c r="A158" s="32"/>
      <c r="B158" s="144"/>
      <c r="C158" s="145" t="s">
        <v>231</v>
      </c>
      <c r="D158" s="145" t="s">
        <v>174</v>
      </c>
      <c r="E158" s="146" t="s">
        <v>199</v>
      </c>
      <c r="F158" s="147" t="s">
        <v>200</v>
      </c>
      <c r="G158" s="148" t="s">
        <v>187</v>
      </c>
      <c r="H158" s="149">
        <v>10.573</v>
      </c>
      <c r="I158" s="150"/>
      <c r="J158" s="151">
        <f>ROUND(I158*H158,0)</f>
        <v>0</v>
      </c>
      <c r="K158" s="147" t="s">
        <v>178</v>
      </c>
      <c r="L158" s="33"/>
      <c r="M158" s="152" t="s">
        <v>1</v>
      </c>
      <c r="N158" s="153" t="s">
        <v>42</v>
      </c>
      <c r="O158" s="58"/>
      <c r="P158" s="154">
        <f>O158*H158</f>
        <v>0</v>
      </c>
      <c r="Q158" s="154">
        <v>0</v>
      </c>
      <c r="R158" s="154">
        <f>Q158*H158</f>
        <v>0</v>
      </c>
      <c r="S158" s="154">
        <v>0</v>
      </c>
      <c r="T158" s="155">
        <f>S158*H158</f>
        <v>0</v>
      </c>
      <c r="U158" s="32"/>
      <c r="V158" s="32"/>
      <c r="W158" s="32"/>
      <c r="X158" s="32"/>
      <c r="Y158" s="32"/>
      <c r="Z158" s="32"/>
      <c r="AA158" s="32"/>
      <c r="AB158" s="32"/>
      <c r="AC158" s="32"/>
      <c r="AD158" s="32"/>
      <c r="AE158" s="32"/>
      <c r="AR158" s="156" t="s">
        <v>179</v>
      </c>
      <c r="AT158" s="156" t="s">
        <v>174</v>
      </c>
      <c r="AU158" s="156" t="s">
        <v>86</v>
      </c>
      <c r="AY158" s="17" t="s">
        <v>172</v>
      </c>
      <c r="BE158" s="157">
        <f>IF(N158="základní",J158,0)</f>
        <v>0</v>
      </c>
      <c r="BF158" s="157">
        <f>IF(N158="snížená",J158,0)</f>
        <v>0</v>
      </c>
      <c r="BG158" s="157">
        <f>IF(N158="zákl. přenesená",J158,0)</f>
        <v>0</v>
      </c>
      <c r="BH158" s="157">
        <f>IF(N158="sníž. přenesená",J158,0)</f>
        <v>0</v>
      </c>
      <c r="BI158" s="157">
        <f>IF(N158="nulová",J158,0)</f>
        <v>0</v>
      </c>
      <c r="BJ158" s="17" t="s">
        <v>8</v>
      </c>
      <c r="BK158" s="157">
        <f>ROUND(I158*H158,0)</f>
        <v>0</v>
      </c>
      <c r="BL158" s="17" t="s">
        <v>179</v>
      </c>
      <c r="BM158" s="156" t="s">
        <v>712</v>
      </c>
    </row>
    <row r="159" spans="1:65" s="13" customFormat="1" ht="11.25" x14ac:dyDescent="0.2">
      <c r="B159" s="158"/>
      <c r="D159" s="159" t="s">
        <v>181</v>
      </c>
      <c r="E159" s="160" t="s">
        <v>1</v>
      </c>
      <c r="F159" s="161" t="s">
        <v>189</v>
      </c>
      <c r="H159" s="162">
        <v>10.573</v>
      </c>
      <c r="I159" s="163"/>
      <c r="L159" s="158"/>
      <c r="M159" s="164"/>
      <c r="N159" s="165"/>
      <c r="O159" s="165"/>
      <c r="P159" s="165"/>
      <c r="Q159" s="165"/>
      <c r="R159" s="165"/>
      <c r="S159" s="165"/>
      <c r="T159" s="166"/>
      <c r="AT159" s="160" t="s">
        <v>181</v>
      </c>
      <c r="AU159" s="160" t="s">
        <v>86</v>
      </c>
      <c r="AV159" s="13" t="s">
        <v>86</v>
      </c>
      <c r="AW159" s="13" t="s">
        <v>33</v>
      </c>
      <c r="AX159" s="13" t="s">
        <v>8</v>
      </c>
      <c r="AY159" s="160" t="s">
        <v>172</v>
      </c>
    </row>
    <row r="160" spans="1:65" s="12" customFormat="1" ht="22.9" customHeight="1" x14ac:dyDescent="0.2">
      <c r="B160" s="131"/>
      <c r="D160" s="132" t="s">
        <v>76</v>
      </c>
      <c r="E160" s="142" t="s">
        <v>198</v>
      </c>
      <c r="F160" s="142" t="s">
        <v>202</v>
      </c>
      <c r="I160" s="134"/>
      <c r="J160" s="143">
        <f>BK160</f>
        <v>0</v>
      </c>
      <c r="L160" s="131"/>
      <c r="M160" s="136"/>
      <c r="N160" s="137"/>
      <c r="O160" s="137"/>
      <c r="P160" s="138">
        <f>SUM(P161:P166)</f>
        <v>0</v>
      </c>
      <c r="Q160" s="137"/>
      <c r="R160" s="138">
        <f>SUM(R161:R166)</f>
        <v>1.9169719999999999</v>
      </c>
      <c r="S160" s="137"/>
      <c r="T160" s="139">
        <f>SUM(T161:T166)</f>
        <v>0</v>
      </c>
      <c r="AR160" s="132" t="s">
        <v>8</v>
      </c>
      <c r="AT160" s="140" t="s">
        <v>76</v>
      </c>
      <c r="AU160" s="140" t="s">
        <v>8</v>
      </c>
      <c r="AY160" s="132" t="s">
        <v>172</v>
      </c>
      <c r="BK160" s="141">
        <f>SUM(BK161:BK166)</f>
        <v>0</v>
      </c>
    </row>
    <row r="161" spans="1:65" s="2" customFormat="1" ht="24.2" customHeight="1" x14ac:dyDescent="0.2">
      <c r="A161" s="32"/>
      <c r="B161" s="144"/>
      <c r="C161" s="145" t="s">
        <v>238</v>
      </c>
      <c r="D161" s="145" t="s">
        <v>174</v>
      </c>
      <c r="E161" s="146" t="s">
        <v>204</v>
      </c>
      <c r="F161" s="147" t="s">
        <v>205</v>
      </c>
      <c r="G161" s="148" t="s">
        <v>187</v>
      </c>
      <c r="H161" s="149">
        <v>8.86</v>
      </c>
      <c r="I161" s="150"/>
      <c r="J161" s="151">
        <f>ROUND(I161*H161,0)</f>
        <v>0</v>
      </c>
      <c r="K161" s="147" t="s">
        <v>178</v>
      </c>
      <c r="L161" s="33"/>
      <c r="M161" s="152" t="s">
        <v>1</v>
      </c>
      <c r="N161" s="153" t="s">
        <v>42</v>
      </c>
      <c r="O161" s="58"/>
      <c r="P161" s="154">
        <f>O161*H161</f>
        <v>0</v>
      </c>
      <c r="Q161" s="154">
        <v>0.10100000000000001</v>
      </c>
      <c r="R161" s="154">
        <f>Q161*H161</f>
        <v>0.89485999999999999</v>
      </c>
      <c r="S161" s="154">
        <v>0</v>
      </c>
      <c r="T161" s="155">
        <f>S161*H161</f>
        <v>0</v>
      </c>
      <c r="U161" s="32"/>
      <c r="V161" s="32"/>
      <c r="W161" s="32"/>
      <c r="X161" s="32"/>
      <c r="Y161" s="32"/>
      <c r="Z161" s="32"/>
      <c r="AA161" s="32"/>
      <c r="AB161" s="32"/>
      <c r="AC161" s="32"/>
      <c r="AD161" s="32"/>
      <c r="AE161" s="32"/>
      <c r="AR161" s="156" t="s">
        <v>179</v>
      </c>
      <c r="AT161" s="156" t="s">
        <v>174</v>
      </c>
      <c r="AU161" s="156" t="s">
        <v>86</v>
      </c>
      <c r="AY161" s="17" t="s">
        <v>172</v>
      </c>
      <c r="BE161" s="157">
        <f>IF(N161="základní",J161,0)</f>
        <v>0</v>
      </c>
      <c r="BF161" s="157">
        <f>IF(N161="snížená",J161,0)</f>
        <v>0</v>
      </c>
      <c r="BG161" s="157">
        <f>IF(N161="zákl. přenesená",J161,0)</f>
        <v>0</v>
      </c>
      <c r="BH161" s="157">
        <f>IF(N161="sníž. přenesená",J161,0)</f>
        <v>0</v>
      </c>
      <c r="BI161" s="157">
        <f>IF(N161="nulová",J161,0)</f>
        <v>0</v>
      </c>
      <c r="BJ161" s="17" t="s">
        <v>8</v>
      </c>
      <c r="BK161" s="157">
        <f>ROUND(I161*H161,0)</f>
        <v>0</v>
      </c>
      <c r="BL161" s="17" t="s">
        <v>179</v>
      </c>
      <c r="BM161" s="156" t="s">
        <v>713</v>
      </c>
    </row>
    <row r="162" spans="1:65" s="13" customFormat="1" ht="11.25" x14ac:dyDescent="0.2">
      <c r="B162" s="158"/>
      <c r="D162" s="159" t="s">
        <v>181</v>
      </c>
      <c r="E162" s="160" t="s">
        <v>1</v>
      </c>
      <c r="F162" s="161" t="s">
        <v>207</v>
      </c>
      <c r="H162" s="162">
        <v>5.56</v>
      </c>
      <c r="I162" s="163"/>
      <c r="L162" s="158"/>
      <c r="M162" s="164"/>
      <c r="N162" s="165"/>
      <c r="O162" s="165"/>
      <c r="P162" s="165"/>
      <c r="Q162" s="165"/>
      <c r="R162" s="165"/>
      <c r="S162" s="165"/>
      <c r="T162" s="166"/>
      <c r="AT162" s="160" t="s">
        <v>181</v>
      </c>
      <c r="AU162" s="160" t="s">
        <v>86</v>
      </c>
      <c r="AV162" s="13" t="s">
        <v>86</v>
      </c>
      <c r="AW162" s="13" t="s">
        <v>33</v>
      </c>
      <c r="AX162" s="13" t="s">
        <v>77</v>
      </c>
      <c r="AY162" s="160" t="s">
        <v>172</v>
      </c>
    </row>
    <row r="163" spans="1:65" s="13" customFormat="1" ht="11.25" x14ac:dyDescent="0.2">
      <c r="B163" s="158"/>
      <c r="D163" s="159" t="s">
        <v>181</v>
      </c>
      <c r="E163" s="160" t="s">
        <v>1</v>
      </c>
      <c r="F163" s="161" t="s">
        <v>208</v>
      </c>
      <c r="H163" s="162">
        <v>3.3</v>
      </c>
      <c r="I163" s="163"/>
      <c r="L163" s="158"/>
      <c r="M163" s="164"/>
      <c r="N163" s="165"/>
      <c r="O163" s="165"/>
      <c r="P163" s="165"/>
      <c r="Q163" s="165"/>
      <c r="R163" s="165"/>
      <c r="S163" s="165"/>
      <c r="T163" s="166"/>
      <c r="AT163" s="160" t="s">
        <v>181</v>
      </c>
      <c r="AU163" s="160" t="s">
        <v>86</v>
      </c>
      <c r="AV163" s="13" t="s">
        <v>86</v>
      </c>
      <c r="AW163" s="13" t="s">
        <v>33</v>
      </c>
      <c r="AX163" s="13" t="s">
        <v>77</v>
      </c>
      <c r="AY163" s="160" t="s">
        <v>172</v>
      </c>
    </row>
    <row r="164" spans="1:65" s="14" customFormat="1" ht="11.25" x14ac:dyDescent="0.2">
      <c r="B164" s="167"/>
      <c r="D164" s="159" t="s">
        <v>181</v>
      </c>
      <c r="E164" s="168" t="s">
        <v>127</v>
      </c>
      <c r="F164" s="169" t="s">
        <v>183</v>
      </c>
      <c r="H164" s="170">
        <v>8.86</v>
      </c>
      <c r="I164" s="171"/>
      <c r="L164" s="167"/>
      <c r="M164" s="172"/>
      <c r="N164" s="173"/>
      <c r="O164" s="173"/>
      <c r="P164" s="173"/>
      <c r="Q164" s="173"/>
      <c r="R164" s="173"/>
      <c r="S164" s="173"/>
      <c r="T164" s="174"/>
      <c r="AT164" s="168" t="s">
        <v>181</v>
      </c>
      <c r="AU164" s="168" t="s">
        <v>86</v>
      </c>
      <c r="AV164" s="14" t="s">
        <v>184</v>
      </c>
      <c r="AW164" s="14" t="s">
        <v>33</v>
      </c>
      <c r="AX164" s="14" t="s">
        <v>8</v>
      </c>
      <c r="AY164" s="168" t="s">
        <v>172</v>
      </c>
    </row>
    <row r="165" spans="1:65" s="2" customFormat="1" ht="14.45" customHeight="1" x14ac:dyDescent="0.2">
      <c r="A165" s="32"/>
      <c r="B165" s="144"/>
      <c r="C165" s="175" t="s">
        <v>242</v>
      </c>
      <c r="D165" s="175" t="s">
        <v>210</v>
      </c>
      <c r="E165" s="176" t="s">
        <v>211</v>
      </c>
      <c r="F165" s="177" t="s">
        <v>212</v>
      </c>
      <c r="G165" s="178" t="s">
        <v>187</v>
      </c>
      <c r="H165" s="179">
        <v>9.1259999999999994</v>
      </c>
      <c r="I165" s="180"/>
      <c r="J165" s="181">
        <f>ROUND(I165*H165,0)</f>
        <v>0</v>
      </c>
      <c r="K165" s="177" t="s">
        <v>1</v>
      </c>
      <c r="L165" s="182"/>
      <c r="M165" s="183" t="s">
        <v>1</v>
      </c>
      <c r="N165" s="184" t="s">
        <v>42</v>
      </c>
      <c r="O165" s="58"/>
      <c r="P165" s="154">
        <f>O165*H165</f>
        <v>0</v>
      </c>
      <c r="Q165" s="154">
        <v>0.112</v>
      </c>
      <c r="R165" s="154">
        <f>Q165*H165</f>
        <v>1.0221119999999999</v>
      </c>
      <c r="S165" s="154">
        <v>0</v>
      </c>
      <c r="T165" s="155">
        <f>S165*H165</f>
        <v>0</v>
      </c>
      <c r="U165" s="32"/>
      <c r="V165" s="32"/>
      <c r="W165" s="32"/>
      <c r="X165" s="32"/>
      <c r="Y165" s="32"/>
      <c r="Z165" s="32"/>
      <c r="AA165" s="32"/>
      <c r="AB165" s="32"/>
      <c r="AC165" s="32"/>
      <c r="AD165" s="32"/>
      <c r="AE165" s="32"/>
      <c r="AR165" s="156" t="s">
        <v>213</v>
      </c>
      <c r="AT165" s="156" t="s">
        <v>210</v>
      </c>
      <c r="AU165" s="156" t="s">
        <v>86</v>
      </c>
      <c r="AY165" s="17" t="s">
        <v>172</v>
      </c>
      <c r="BE165" s="157">
        <f>IF(N165="základní",J165,0)</f>
        <v>0</v>
      </c>
      <c r="BF165" s="157">
        <f>IF(N165="snížená",J165,0)</f>
        <v>0</v>
      </c>
      <c r="BG165" s="157">
        <f>IF(N165="zákl. přenesená",J165,0)</f>
        <v>0</v>
      </c>
      <c r="BH165" s="157">
        <f>IF(N165="sníž. přenesená",J165,0)</f>
        <v>0</v>
      </c>
      <c r="BI165" s="157">
        <f>IF(N165="nulová",J165,0)</f>
        <v>0</v>
      </c>
      <c r="BJ165" s="17" t="s">
        <v>8</v>
      </c>
      <c r="BK165" s="157">
        <f>ROUND(I165*H165,0)</f>
        <v>0</v>
      </c>
      <c r="BL165" s="17" t="s">
        <v>179</v>
      </c>
      <c r="BM165" s="156" t="s">
        <v>714</v>
      </c>
    </row>
    <row r="166" spans="1:65" s="13" customFormat="1" ht="11.25" x14ac:dyDescent="0.2">
      <c r="B166" s="158"/>
      <c r="D166" s="159" t="s">
        <v>181</v>
      </c>
      <c r="E166" s="160" t="s">
        <v>1</v>
      </c>
      <c r="F166" s="161" t="s">
        <v>215</v>
      </c>
      <c r="H166" s="162">
        <v>9.1259999999999994</v>
      </c>
      <c r="I166" s="163"/>
      <c r="L166" s="158"/>
      <c r="M166" s="164"/>
      <c r="N166" s="165"/>
      <c r="O166" s="165"/>
      <c r="P166" s="165"/>
      <c r="Q166" s="165"/>
      <c r="R166" s="165"/>
      <c r="S166" s="165"/>
      <c r="T166" s="166"/>
      <c r="AT166" s="160" t="s">
        <v>181</v>
      </c>
      <c r="AU166" s="160" t="s">
        <v>86</v>
      </c>
      <c r="AV166" s="13" t="s">
        <v>86</v>
      </c>
      <c r="AW166" s="13" t="s">
        <v>33</v>
      </c>
      <c r="AX166" s="13" t="s">
        <v>8</v>
      </c>
      <c r="AY166" s="160" t="s">
        <v>172</v>
      </c>
    </row>
    <row r="167" spans="1:65" s="12" customFormat="1" ht="22.9" customHeight="1" x14ac:dyDescent="0.2">
      <c r="B167" s="131"/>
      <c r="D167" s="132" t="s">
        <v>76</v>
      </c>
      <c r="E167" s="142" t="s">
        <v>203</v>
      </c>
      <c r="F167" s="142" t="s">
        <v>216</v>
      </c>
      <c r="I167" s="134"/>
      <c r="J167" s="143">
        <f>BK167</f>
        <v>0</v>
      </c>
      <c r="L167" s="131"/>
      <c r="M167" s="136"/>
      <c r="N167" s="137"/>
      <c r="O167" s="137"/>
      <c r="P167" s="138">
        <f>SUM(P168:P201)</f>
        <v>0</v>
      </c>
      <c r="Q167" s="137"/>
      <c r="R167" s="138">
        <f>SUM(R168:R201)</f>
        <v>1.8868648999999997</v>
      </c>
      <c r="S167" s="137"/>
      <c r="T167" s="139">
        <f>SUM(T168:T201)</f>
        <v>6.6180000000000003E-2</v>
      </c>
      <c r="AR167" s="132" t="s">
        <v>8</v>
      </c>
      <c r="AT167" s="140" t="s">
        <v>76</v>
      </c>
      <c r="AU167" s="140" t="s">
        <v>8</v>
      </c>
      <c r="AY167" s="132" t="s">
        <v>172</v>
      </c>
      <c r="BK167" s="141">
        <f>SUM(BK168:BK201)</f>
        <v>0</v>
      </c>
    </row>
    <row r="168" spans="1:65" s="2" customFormat="1" ht="14.45" customHeight="1" x14ac:dyDescent="0.2">
      <c r="A168" s="32"/>
      <c r="B168" s="144"/>
      <c r="C168" s="145" t="s">
        <v>246</v>
      </c>
      <c r="D168" s="145" t="s">
        <v>174</v>
      </c>
      <c r="E168" s="146" t="s">
        <v>217</v>
      </c>
      <c r="F168" s="147" t="s">
        <v>218</v>
      </c>
      <c r="G168" s="148" t="s">
        <v>187</v>
      </c>
      <c r="H168" s="149">
        <v>22.635000000000002</v>
      </c>
      <c r="I168" s="150"/>
      <c r="J168" s="151">
        <f>ROUND(I168*H168,0)</f>
        <v>0</v>
      </c>
      <c r="K168" s="147" t="s">
        <v>178</v>
      </c>
      <c r="L168" s="33"/>
      <c r="M168" s="152" t="s">
        <v>1</v>
      </c>
      <c r="N168" s="153" t="s">
        <v>42</v>
      </c>
      <c r="O168" s="58"/>
      <c r="P168" s="154">
        <f>O168*H168</f>
        <v>0</v>
      </c>
      <c r="Q168" s="154">
        <v>6.4999999999999997E-3</v>
      </c>
      <c r="R168" s="154">
        <f>Q168*H168</f>
        <v>0.14712749999999999</v>
      </c>
      <c r="S168" s="154">
        <v>0</v>
      </c>
      <c r="T168" s="155">
        <f>S168*H168</f>
        <v>0</v>
      </c>
      <c r="U168" s="32"/>
      <c r="V168" s="32"/>
      <c r="W168" s="32"/>
      <c r="X168" s="32"/>
      <c r="Y168" s="32"/>
      <c r="Z168" s="32"/>
      <c r="AA168" s="32"/>
      <c r="AB168" s="32"/>
      <c r="AC168" s="32"/>
      <c r="AD168" s="32"/>
      <c r="AE168" s="32"/>
      <c r="AR168" s="156" t="s">
        <v>179</v>
      </c>
      <c r="AT168" s="156" t="s">
        <v>174</v>
      </c>
      <c r="AU168" s="156" t="s">
        <v>86</v>
      </c>
      <c r="AY168" s="17" t="s">
        <v>172</v>
      </c>
      <c r="BE168" s="157">
        <f>IF(N168="základní",J168,0)</f>
        <v>0</v>
      </c>
      <c r="BF168" s="157">
        <f>IF(N168="snížená",J168,0)</f>
        <v>0</v>
      </c>
      <c r="BG168" s="157">
        <f>IF(N168="zákl. přenesená",J168,0)</f>
        <v>0</v>
      </c>
      <c r="BH168" s="157">
        <f>IF(N168="sníž. přenesená",J168,0)</f>
        <v>0</v>
      </c>
      <c r="BI168" s="157">
        <f>IF(N168="nulová",J168,0)</f>
        <v>0</v>
      </c>
      <c r="BJ168" s="17" t="s">
        <v>8</v>
      </c>
      <c r="BK168" s="157">
        <f>ROUND(I168*H168,0)</f>
        <v>0</v>
      </c>
      <c r="BL168" s="17" t="s">
        <v>179</v>
      </c>
      <c r="BM168" s="156" t="s">
        <v>715</v>
      </c>
    </row>
    <row r="169" spans="1:65" s="13" customFormat="1" ht="11.25" x14ac:dyDescent="0.2">
      <c r="B169" s="158"/>
      <c r="D169" s="159" t="s">
        <v>181</v>
      </c>
      <c r="E169" s="160" t="s">
        <v>1</v>
      </c>
      <c r="F169" s="161" t="s">
        <v>716</v>
      </c>
      <c r="H169" s="162">
        <v>25.364999999999998</v>
      </c>
      <c r="I169" s="163"/>
      <c r="L169" s="158"/>
      <c r="M169" s="164"/>
      <c r="N169" s="165"/>
      <c r="O169" s="165"/>
      <c r="P169" s="165"/>
      <c r="Q169" s="165"/>
      <c r="R169" s="165"/>
      <c r="S169" s="165"/>
      <c r="T169" s="166"/>
      <c r="AT169" s="160" t="s">
        <v>181</v>
      </c>
      <c r="AU169" s="160" t="s">
        <v>86</v>
      </c>
      <c r="AV169" s="13" t="s">
        <v>86</v>
      </c>
      <c r="AW169" s="13" t="s">
        <v>33</v>
      </c>
      <c r="AX169" s="13" t="s">
        <v>77</v>
      </c>
      <c r="AY169" s="160" t="s">
        <v>172</v>
      </c>
    </row>
    <row r="170" spans="1:65" s="13" customFormat="1" ht="11.25" x14ac:dyDescent="0.2">
      <c r="B170" s="158"/>
      <c r="D170" s="159" t="s">
        <v>181</v>
      </c>
      <c r="E170" s="160" t="s">
        <v>1</v>
      </c>
      <c r="F170" s="161" t="s">
        <v>221</v>
      </c>
      <c r="H170" s="162">
        <v>-2.73</v>
      </c>
      <c r="I170" s="163"/>
      <c r="L170" s="158"/>
      <c r="M170" s="164"/>
      <c r="N170" s="165"/>
      <c r="O170" s="165"/>
      <c r="P170" s="165"/>
      <c r="Q170" s="165"/>
      <c r="R170" s="165"/>
      <c r="S170" s="165"/>
      <c r="T170" s="166"/>
      <c r="AT170" s="160" t="s">
        <v>181</v>
      </c>
      <c r="AU170" s="160" t="s">
        <v>86</v>
      </c>
      <c r="AV170" s="13" t="s">
        <v>86</v>
      </c>
      <c r="AW170" s="13" t="s">
        <v>33</v>
      </c>
      <c r="AX170" s="13" t="s">
        <v>77</v>
      </c>
      <c r="AY170" s="160" t="s">
        <v>172</v>
      </c>
    </row>
    <row r="171" spans="1:65" s="14" customFormat="1" ht="11.25" x14ac:dyDescent="0.2">
      <c r="B171" s="167"/>
      <c r="D171" s="159" t="s">
        <v>181</v>
      </c>
      <c r="E171" s="168" t="s">
        <v>101</v>
      </c>
      <c r="F171" s="169" t="s">
        <v>222</v>
      </c>
      <c r="H171" s="170">
        <v>22.634999999999998</v>
      </c>
      <c r="I171" s="171"/>
      <c r="L171" s="167"/>
      <c r="M171" s="172"/>
      <c r="N171" s="173"/>
      <c r="O171" s="173"/>
      <c r="P171" s="173"/>
      <c r="Q171" s="173"/>
      <c r="R171" s="173"/>
      <c r="S171" s="173"/>
      <c r="T171" s="174"/>
      <c r="AT171" s="168" t="s">
        <v>181</v>
      </c>
      <c r="AU171" s="168" t="s">
        <v>86</v>
      </c>
      <c r="AV171" s="14" t="s">
        <v>184</v>
      </c>
      <c r="AW171" s="14" t="s">
        <v>33</v>
      </c>
      <c r="AX171" s="14" t="s">
        <v>8</v>
      </c>
      <c r="AY171" s="168" t="s">
        <v>172</v>
      </c>
    </row>
    <row r="172" spans="1:65" s="2" customFormat="1" ht="24.2" customHeight="1" x14ac:dyDescent="0.2">
      <c r="A172" s="32"/>
      <c r="B172" s="144"/>
      <c r="C172" s="145" t="s">
        <v>9</v>
      </c>
      <c r="D172" s="145" t="s">
        <v>174</v>
      </c>
      <c r="E172" s="146" t="s">
        <v>224</v>
      </c>
      <c r="F172" s="147" t="s">
        <v>225</v>
      </c>
      <c r="G172" s="148" t="s">
        <v>187</v>
      </c>
      <c r="H172" s="149">
        <v>22.635000000000002</v>
      </c>
      <c r="I172" s="150"/>
      <c r="J172" s="151">
        <f>ROUND(I172*H172,0)</f>
        <v>0</v>
      </c>
      <c r="K172" s="147" t="s">
        <v>178</v>
      </c>
      <c r="L172" s="33"/>
      <c r="M172" s="152" t="s">
        <v>1</v>
      </c>
      <c r="N172" s="153" t="s">
        <v>42</v>
      </c>
      <c r="O172" s="58"/>
      <c r="P172" s="154">
        <f>O172*H172</f>
        <v>0</v>
      </c>
      <c r="Q172" s="154">
        <v>1.7330000000000002E-2</v>
      </c>
      <c r="R172" s="154">
        <f>Q172*H172</f>
        <v>0.39226455000000005</v>
      </c>
      <c r="S172" s="154">
        <v>0</v>
      </c>
      <c r="T172" s="155">
        <f>S172*H172</f>
        <v>0</v>
      </c>
      <c r="U172" s="32"/>
      <c r="V172" s="32"/>
      <c r="W172" s="32"/>
      <c r="X172" s="32"/>
      <c r="Y172" s="32"/>
      <c r="Z172" s="32"/>
      <c r="AA172" s="32"/>
      <c r="AB172" s="32"/>
      <c r="AC172" s="32"/>
      <c r="AD172" s="32"/>
      <c r="AE172" s="32"/>
      <c r="AR172" s="156" t="s">
        <v>179</v>
      </c>
      <c r="AT172" s="156" t="s">
        <v>174</v>
      </c>
      <c r="AU172" s="156" t="s">
        <v>86</v>
      </c>
      <c r="AY172" s="17" t="s">
        <v>172</v>
      </c>
      <c r="BE172" s="157">
        <f>IF(N172="základní",J172,0)</f>
        <v>0</v>
      </c>
      <c r="BF172" s="157">
        <f>IF(N172="snížená",J172,0)</f>
        <v>0</v>
      </c>
      <c r="BG172" s="157">
        <f>IF(N172="zákl. přenesená",J172,0)</f>
        <v>0</v>
      </c>
      <c r="BH172" s="157">
        <f>IF(N172="sníž. přenesená",J172,0)</f>
        <v>0</v>
      </c>
      <c r="BI172" s="157">
        <f>IF(N172="nulová",J172,0)</f>
        <v>0</v>
      </c>
      <c r="BJ172" s="17" t="s">
        <v>8</v>
      </c>
      <c r="BK172" s="157">
        <f>ROUND(I172*H172,0)</f>
        <v>0</v>
      </c>
      <c r="BL172" s="17" t="s">
        <v>179</v>
      </c>
      <c r="BM172" s="156" t="s">
        <v>717</v>
      </c>
    </row>
    <row r="173" spans="1:65" s="13" customFormat="1" ht="11.25" x14ac:dyDescent="0.2">
      <c r="B173" s="158"/>
      <c r="D173" s="159" t="s">
        <v>181</v>
      </c>
      <c r="E173" s="160" t="s">
        <v>1</v>
      </c>
      <c r="F173" s="161" t="s">
        <v>101</v>
      </c>
      <c r="H173" s="162">
        <v>22.635000000000002</v>
      </c>
      <c r="I173" s="163"/>
      <c r="L173" s="158"/>
      <c r="M173" s="164"/>
      <c r="N173" s="165"/>
      <c r="O173" s="165"/>
      <c r="P173" s="165"/>
      <c r="Q173" s="165"/>
      <c r="R173" s="165"/>
      <c r="S173" s="165"/>
      <c r="T173" s="166"/>
      <c r="AT173" s="160" t="s">
        <v>181</v>
      </c>
      <c r="AU173" s="160" t="s">
        <v>86</v>
      </c>
      <c r="AV173" s="13" t="s">
        <v>86</v>
      </c>
      <c r="AW173" s="13" t="s">
        <v>33</v>
      </c>
      <c r="AX173" s="13" t="s">
        <v>8</v>
      </c>
      <c r="AY173" s="160" t="s">
        <v>172</v>
      </c>
    </row>
    <row r="174" spans="1:65" s="2" customFormat="1" ht="24.2" customHeight="1" x14ac:dyDescent="0.2">
      <c r="A174" s="32"/>
      <c r="B174" s="144"/>
      <c r="C174" s="145" t="s">
        <v>82</v>
      </c>
      <c r="D174" s="145" t="s">
        <v>174</v>
      </c>
      <c r="E174" s="146" t="s">
        <v>228</v>
      </c>
      <c r="F174" s="147" t="s">
        <v>229</v>
      </c>
      <c r="G174" s="148" t="s">
        <v>187</v>
      </c>
      <c r="H174" s="149">
        <v>22.635000000000002</v>
      </c>
      <c r="I174" s="150"/>
      <c r="J174" s="151">
        <f>ROUND(I174*H174,0)</f>
        <v>0</v>
      </c>
      <c r="K174" s="147" t="s">
        <v>178</v>
      </c>
      <c r="L174" s="33"/>
      <c r="M174" s="152" t="s">
        <v>1</v>
      </c>
      <c r="N174" s="153" t="s">
        <v>42</v>
      </c>
      <c r="O174" s="58"/>
      <c r="P174" s="154">
        <f>O174*H174</f>
        <v>0</v>
      </c>
      <c r="Q174" s="154">
        <v>7.3499999999999998E-3</v>
      </c>
      <c r="R174" s="154">
        <f>Q174*H174</f>
        <v>0.16636724999999999</v>
      </c>
      <c r="S174" s="154">
        <v>0</v>
      </c>
      <c r="T174" s="155">
        <f>S174*H174</f>
        <v>0</v>
      </c>
      <c r="U174" s="32"/>
      <c r="V174" s="32"/>
      <c r="W174" s="32"/>
      <c r="X174" s="32"/>
      <c r="Y174" s="32"/>
      <c r="Z174" s="32"/>
      <c r="AA174" s="32"/>
      <c r="AB174" s="32"/>
      <c r="AC174" s="32"/>
      <c r="AD174" s="32"/>
      <c r="AE174" s="32"/>
      <c r="AR174" s="156" t="s">
        <v>179</v>
      </c>
      <c r="AT174" s="156" t="s">
        <v>174</v>
      </c>
      <c r="AU174" s="156" t="s">
        <v>86</v>
      </c>
      <c r="AY174" s="17" t="s">
        <v>172</v>
      </c>
      <c r="BE174" s="157">
        <f>IF(N174="základní",J174,0)</f>
        <v>0</v>
      </c>
      <c r="BF174" s="157">
        <f>IF(N174="snížená",J174,0)</f>
        <v>0</v>
      </c>
      <c r="BG174" s="157">
        <f>IF(N174="zákl. přenesená",J174,0)</f>
        <v>0</v>
      </c>
      <c r="BH174" s="157">
        <f>IF(N174="sníž. přenesená",J174,0)</f>
        <v>0</v>
      </c>
      <c r="BI174" s="157">
        <f>IF(N174="nulová",J174,0)</f>
        <v>0</v>
      </c>
      <c r="BJ174" s="17" t="s">
        <v>8</v>
      </c>
      <c r="BK174" s="157">
        <f>ROUND(I174*H174,0)</f>
        <v>0</v>
      </c>
      <c r="BL174" s="17" t="s">
        <v>179</v>
      </c>
      <c r="BM174" s="156" t="s">
        <v>718</v>
      </c>
    </row>
    <row r="175" spans="1:65" s="13" customFormat="1" ht="11.25" x14ac:dyDescent="0.2">
      <c r="B175" s="158"/>
      <c r="D175" s="159" t="s">
        <v>181</v>
      </c>
      <c r="E175" s="160" t="s">
        <v>1</v>
      </c>
      <c r="F175" s="161" t="s">
        <v>101</v>
      </c>
      <c r="H175" s="162">
        <v>22.635000000000002</v>
      </c>
      <c r="I175" s="163"/>
      <c r="L175" s="158"/>
      <c r="M175" s="164"/>
      <c r="N175" s="165"/>
      <c r="O175" s="165"/>
      <c r="P175" s="165"/>
      <c r="Q175" s="165"/>
      <c r="R175" s="165"/>
      <c r="S175" s="165"/>
      <c r="T175" s="166"/>
      <c r="AT175" s="160" t="s">
        <v>181</v>
      </c>
      <c r="AU175" s="160" t="s">
        <v>86</v>
      </c>
      <c r="AV175" s="13" t="s">
        <v>86</v>
      </c>
      <c r="AW175" s="13" t="s">
        <v>33</v>
      </c>
      <c r="AX175" s="13" t="s">
        <v>8</v>
      </c>
      <c r="AY175" s="160" t="s">
        <v>172</v>
      </c>
    </row>
    <row r="176" spans="1:65" s="2" customFormat="1" ht="24.2" customHeight="1" x14ac:dyDescent="0.2">
      <c r="A176" s="32"/>
      <c r="B176" s="144"/>
      <c r="C176" s="145" t="s">
        <v>87</v>
      </c>
      <c r="D176" s="145" t="s">
        <v>174</v>
      </c>
      <c r="E176" s="146" t="s">
        <v>232</v>
      </c>
      <c r="F176" s="147" t="s">
        <v>233</v>
      </c>
      <c r="G176" s="148" t="s">
        <v>187</v>
      </c>
      <c r="H176" s="149">
        <v>29.024999999999999</v>
      </c>
      <c r="I176" s="150"/>
      <c r="J176" s="151">
        <f>ROUND(I176*H176,0)</f>
        <v>0</v>
      </c>
      <c r="K176" s="147" t="s">
        <v>178</v>
      </c>
      <c r="L176" s="33"/>
      <c r="M176" s="152" t="s">
        <v>1</v>
      </c>
      <c r="N176" s="153" t="s">
        <v>42</v>
      </c>
      <c r="O176" s="58"/>
      <c r="P176" s="154">
        <f>O176*H176</f>
        <v>0</v>
      </c>
      <c r="Q176" s="154">
        <v>6.4999999999999997E-3</v>
      </c>
      <c r="R176" s="154">
        <f>Q176*H176</f>
        <v>0.18866249999999998</v>
      </c>
      <c r="S176" s="154">
        <v>0</v>
      </c>
      <c r="T176" s="155">
        <f>S176*H176</f>
        <v>0</v>
      </c>
      <c r="U176" s="32"/>
      <c r="V176" s="32"/>
      <c r="W176" s="32"/>
      <c r="X176" s="32"/>
      <c r="Y176" s="32"/>
      <c r="Z176" s="32"/>
      <c r="AA176" s="32"/>
      <c r="AB176" s="32"/>
      <c r="AC176" s="32"/>
      <c r="AD176" s="32"/>
      <c r="AE176" s="32"/>
      <c r="AR176" s="156" t="s">
        <v>179</v>
      </c>
      <c r="AT176" s="156" t="s">
        <v>174</v>
      </c>
      <c r="AU176" s="156" t="s">
        <v>86</v>
      </c>
      <c r="AY176" s="17" t="s">
        <v>172</v>
      </c>
      <c r="BE176" s="157">
        <f>IF(N176="základní",J176,0)</f>
        <v>0</v>
      </c>
      <c r="BF176" s="157">
        <f>IF(N176="snížená",J176,0)</f>
        <v>0</v>
      </c>
      <c r="BG176" s="157">
        <f>IF(N176="zákl. přenesená",J176,0)</f>
        <v>0</v>
      </c>
      <c r="BH176" s="157">
        <f>IF(N176="sníž. přenesená",J176,0)</f>
        <v>0</v>
      </c>
      <c r="BI176" s="157">
        <f>IF(N176="nulová",J176,0)</f>
        <v>0</v>
      </c>
      <c r="BJ176" s="17" t="s">
        <v>8</v>
      </c>
      <c r="BK176" s="157">
        <f>ROUND(I176*H176,0)</f>
        <v>0</v>
      </c>
      <c r="BL176" s="17" t="s">
        <v>179</v>
      </c>
      <c r="BM176" s="156" t="s">
        <v>719</v>
      </c>
    </row>
    <row r="177" spans="1:65" s="13" customFormat="1" ht="11.25" x14ac:dyDescent="0.2">
      <c r="B177" s="158"/>
      <c r="D177" s="159" t="s">
        <v>181</v>
      </c>
      <c r="E177" s="160" t="s">
        <v>1</v>
      </c>
      <c r="F177" s="161" t="s">
        <v>720</v>
      </c>
      <c r="H177" s="162">
        <v>31.364999999999998</v>
      </c>
      <c r="I177" s="163"/>
      <c r="L177" s="158"/>
      <c r="M177" s="164"/>
      <c r="N177" s="165"/>
      <c r="O177" s="165"/>
      <c r="P177" s="165"/>
      <c r="Q177" s="165"/>
      <c r="R177" s="165"/>
      <c r="S177" s="165"/>
      <c r="T177" s="166"/>
      <c r="AT177" s="160" t="s">
        <v>181</v>
      </c>
      <c r="AU177" s="160" t="s">
        <v>86</v>
      </c>
      <c r="AV177" s="13" t="s">
        <v>86</v>
      </c>
      <c r="AW177" s="13" t="s">
        <v>33</v>
      </c>
      <c r="AX177" s="13" t="s">
        <v>77</v>
      </c>
      <c r="AY177" s="160" t="s">
        <v>172</v>
      </c>
    </row>
    <row r="178" spans="1:65" s="13" customFormat="1" ht="11.25" x14ac:dyDescent="0.2">
      <c r="B178" s="158"/>
      <c r="D178" s="159" t="s">
        <v>181</v>
      </c>
      <c r="E178" s="160" t="s">
        <v>1</v>
      </c>
      <c r="F178" s="161" t="s">
        <v>236</v>
      </c>
      <c r="H178" s="162">
        <v>-2.34</v>
      </c>
      <c r="I178" s="163"/>
      <c r="L178" s="158"/>
      <c r="M178" s="164"/>
      <c r="N178" s="165"/>
      <c r="O178" s="165"/>
      <c r="P178" s="165"/>
      <c r="Q178" s="165"/>
      <c r="R178" s="165"/>
      <c r="S178" s="165"/>
      <c r="T178" s="166"/>
      <c r="AT178" s="160" t="s">
        <v>181</v>
      </c>
      <c r="AU178" s="160" t="s">
        <v>86</v>
      </c>
      <c r="AV178" s="13" t="s">
        <v>86</v>
      </c>
      <c r="AW178" s="13" t="s">
        <v>33</v>
      </c>
      <c r="AX178" s="13" t="s">
        <v>77</v>
      </c>
      <c r="AY178" s="160" t="s">
        <v>172</v>
      </c>
    </row>
    <row r="179" spans="1:65" s="14" customFormat="1" ht="11.25" x14ac:dyDescent="0.2">
      <c r="B179" s="167"/>
      <c r="D179" s="159" t="s">
        <v>181</v>
      </c>
      <c r="E179" s="168" t="s">
        <v>111</v>
      </c>
      <c r="F179" s="169" t="s">
        <v>237</v>
      </c>
      <c r="H179" s="170">
        <v>29.024999999999999</v>
      </c>
      <c r="I179" s="171"/>
      <c r="L179" s="167"/>
      <c r="M179" s="172"/>
      <c r="N179" s="173"/>
      <c r="O179" s="173"/>
      <c r="P179" s="173"/>
      <c r="Q179" s="173"/>
      <c r="R179" s="173"/>
      <c r="S179" s="173"/>
      <c r="T179" s="174"/>
      <c r="AT179" s="168" t="s">
        <v>181</v>
      </c>
      <c r="AU179" s="168" t="s">
        <v>86</v>
      </c>
      <c r="AV179" s="14" t="s">
        <v>184</v>
      </c>
      <c r="AW179" s="14" t="s">
        <v>33</v>
      </c>
      <c r="AX179" s="14" t="s">
        <v>8</v>
      </c>
      <c r="AY179" s="168" t="s">
        <v>172</v>
      </c>
    </row>
    <row r="180" spans="1:65" s="2" customFormat="1" ht="24.2" customHeight="1" x14ac:dyDescent="0.2">
      <c r="A180" s="32"/>
      <c r="B180" s="144"/>
      <c r="C180" s="145" t="s">
        <v>90</v>
      </c>
      <c r="D180" s="145" t="s">
        <v>174</v>
      </c>
      <c r="E180" s="146" t="s">
        <v>239</v>
      </c>
      <c r="F180" s="147" t="s">
        <v>240</v>
      </c>
      <c r="G180" s="148" t="s">
        <v>187</v>
      </c>
      <c r="H180" s="149">
        <v>29.024999999999999</v>
      </c>
      <c r="I180" s="150"/>
      <c r="J180" s="151">
        <f>ROUND(I180*H180,0)</f>
        <v>0</v>
      </c>
      <c r="K180" s="147" t="s">
        <v>178</v>
      </c>
      <c r="L180" s="33"/>
      <c r="M180" s="152" t="s">
        <v>1</v>
      </c>
      <c r="N180" s="153" t="s">
        <v>42</v>
      </c>
      <c r="O180" s="58"/>
      <c r="P180" s="154">
        <f>O180*H180</f>
        <v>0</v>
      </c>
      <c r="Q180" s="154">
        <v>2.5000000000000001E-2</v>
      </c>
      <c r="R180" s="154">
        <f>Q180*H180</f>
        <v>0.72562499999999996</v>
      </c>
      <c r="S180" s="154">
        <v>0</v>
      </c>
      <c r="T180" s="155">
        <f>S180*H180</f>
        <v>0</v>
      </c>
      <c r="U180" s="32"/>
      <c r="V180" s="32"/>
      <c r="W180" s="32"/>
      <c r="X180" s="32"/>
      <c r="Y180" s="32"/>
      <c r="Z180" s="32"/>
      <c r="AA180" s="32"/>
      <c r="AB180" s="32"/>
      <c r="AC180" s="32"/>
      <c r="AD180" s="32"/>
      <c r="AE180" s="32"/>
      <c r="AR180" s="156" t="s">
        <v>179</v>
      </c>
      <c r="AT180" s="156" t="s">
        <v>174</v>
      </c>
      <c r="AU180" s="156" t="s">
        <v>86</v>
      </c>
      <c r="AY180" s="17" t="s">
        <v>172</v>
      </c>
      <c r="BE180" s="157">
        <f>IF(N180="základní",J180,0)</f>
        <v>0</v>
      </c>
      <c r="BF180" s="157">
        <f>IF(N180="snížená",J180,0)</f>
        <v>0</v>
      </c>
      <c r="BG180" s="157">
        <f>IF(N180="zákl. přenesená",J180,0)</f>
        <v>0</v>
      </c>
      <c r="BH180" s="157">
        <f>IF(N180="sníž. přenesená",J180,0)</f>
        <v>0</v>
      </c>
      <c r="BI180" s="157">
        <f>IF(N180="nulová",J180,0)</f>
        <v>0</v>
      </c>
      <c r="BJ180" s="17" t="s">
        <v>8</v>
      </c>
      <c r="BK180" s="157">
        <f>ROUND(I180*H180,0)</f>
        <v>0</v>
      </c>
      <c r="BL180" s="17" t="s">
        <v>179</v>
      </c>
      <c r="BM180" s="156" t="s">
        <v>721</v>
      </c>
    </row>
    <row r="181" spans="1:65" s="13" customFormat="1" ht="11.25" x14ac:dyDescent="0.2">
      <c r="B181" s="158"/>
      <c r="D181" s="159" t="s">
        <v>181</v>
      </c>
      <c r="E181" s="160" t="s">
        <v>1</v>
      </c>
      <c r="F181" s="161" t="s">
        <v>111</v>
      </c>
      <c r="H181" s="162">
        <v>29.024999999999999</v>
      </c>
      <c r="I181" s="163"/>
      <c r="L181" s="158"/>
      <c r="M181" s="164"/>
      <c r="N181" s="165"/>
      <c r="O181" s="165"/>
      <c r="P181" s="165"/>
      <c r="Q181" s="165"/>
      <c r="R181" s="165"/>
      <c r="S181" s="165"/>
      <c r="T181" s="166"/>
      <c r="AT181" s="160" t="s">
        <v>181</v>
      </c>
      <c r="AU181" s="160" t="s">
        <v>86</v>
      </c>
      <c r="AV181" s="13" t="s">
        <v>86</v>
      </c>
      <c r="AW181" s="13" t="s">
        <v>33</v>
      </c>
      <c r="AX181" s="13" t="s">
        <v>8</v>
      </c>
      <c r="AY181" s="160" t="s">
        <v>172</v>
      </c>
    </row>
    <row r="182" spans="1:65" s="2" customFormat="1" ht="24.2" customHeight="1" x14ac:dyDescent="0.2">
      <c r="A182" s="32"/>
      <c r="B182" s="144"/>
      <c r="C182" s="145" t="s">
        <v>281</v>
      </c>
      <c r="D182" s="145" t="s">
        <v>174</v>
      </c>
      <c r="E182" s="146" t="s">
        <v>243</v>
      </c>
      <c r="F182" s="147" t="s">
        <v>244</v>
      </c>
      <c r="G182" s="148" t="s">
        <v>187</v>
      </c>
      <c r="H182" s="149">
        <v>29.024999999999999</v>
      </c>
      <c r="I182" s="150"/>
      <c r="J182" s="151">
        <f>ROUND(I182*H182,0)</f>
        <v>0</v>
      </c>
      <c r="K182" s="147" t="s">
        <v>178</v>
      </c>
      <c r="L182" s="33"/>
      <c r="M182" s="152" t="s">
        <v>1</v>
      </c>
      <c r="N182" s="153" t="s">
        <v>42</v>
      </c>
      <c r="O182" s="58"/>
      <c r="P182" s="154">
        <f>O182*H182</f>
        <v>0</v>
      </c>
      <c r="Q182" s="154">
        <v>7.0000000000000001E-3</v>
      </c>
      <c r="R182" s="154">
        <f>Q182*H182</f>
        <v>0.20317499999999999</v>
      </c>
      <c r="S182" s="154">
        <v>0</v>
      </c>
      <c r="T182" s="155">
        <f>S182*H182</f>
        <v>0</v>
      </c>
      <c r="U182" s="32"/>
      <c r="V182" s="32"/>
      <c r="W182" s="32"/>
      <c r="X182" s="32"/>
      <c r="Y182" s="32"/>
      <c r="Z182" s="32"/>
      <c r="AA182" s="32"/>
      <c r="AB182" s="32"/>
      <c r="AC182" s="32"/>
      <c r="AD182" s="32"/>
      <c r="AE182" s="32"/>
      <c r="AR182" s="156" t="s">
        <v>179</v>
      </c>
      <c r="AT182" s="156" t="s">
        <v>174</v>
      </c>
      <c r="AU182" s="156" t="s">
        <v>86</v>
      </c>
      <c r="AY182" s="17" t="s">
        <v>172</v>
      </c>
      <c r="BE182" s="157">
        <f>IF(N182="základní",J182,0)</f>
        <v>0</v>
      </c>
      <c r="BF182" s="157">
        <f>IF(N182="snížená",J182,0)</f>
        <v>0</v>
      </c>
      <c r="BG182" s="157">
        <f>IF(N182="zákl. přenesená",J182,0)</f>
        <v>0</v>
      </c>
      <c r="BH182" s="157">
        <f>IF(N182="sníž. přenesená",J182,0)</f>
        <v>0</v>
      </c>
      <c r="BI182" s="157">
        <f>IF(N182="nulová",J182,0)</f>
        <v>0</v>
      </c>
      <c r="BJ182" s="17" t="s">
        <v>8</v>
      </c>
      <c r="BK182" s="157">
        <f>ROUND(I182*H182,0)</f>
        <v>0</v>
      </c>
      <c r="BL182" s="17" t="s">
        <v>179</v>
      </c>
      <c r="BM182" s="156" t="s">
        <v>722</v>
      </c>
    </row>
    <row r="183" spans="1:65" s="13" customFormat="1" ht="11.25" x14ac:dyDescent="0.2">
      <c r="B183" s="158"/>
      <c r="D183" s="159" t="s">
        <v>181</v>
      </c>
      <c r="E183" s="160" t="s">
        <v>1</v>
      </c>
      <c r="F183" s="161" t="s">
        <v>111</v>
      </c>
      <c r="H183" s="162">
        <v>29.024999999999999</v>
      </c>
      <c r="I183" s="163"/>
      <c r="L183" s="158"/>
      <c r="M183" s="164"/>
      <c r="N183" s="165"/>
      <c r="O183" s="165"/>
      <c r="P183" s="165"/>
      <c r="Q183" s="165"/>
      <c r="R183" s="165"/>
      <c r="S183" s="165"/>
      <c r="T183" s="166"/>
      <c r="AT183" s="160" t="s">
        <v>181</v>
      </c>
      <c r="AU183" s="160" t="s">
        <v>86</v>
      </c>
      <c r="AV183" s="13" t="s">
        <v>86</v>
      </c>
      <c r="AW183" s="13" t="s">
        <v>33</v>
      </c>
      <c r="AX183" s="13" t="s">
        <v>8</v>
      </c>
      <c r="AY183" s="160" t="s">
        <v>172</v>
      </c>
    </row>
    <row r="184" spans="1:65" s="2" customFormat="1" ht="24.2" customHeight="1" x14ac:dyDescent="0.2">
      <c r="A184" s="32"/>
      <c r="B184" s="144"/>
      <c r="C184" s="145" t="s">
        <v>286</v>
      </c>
      <c r="D184" s="145" t="s">
        <v>174</v>
      </c>
      <c r="E184" s="146" t="s">
        <v>247</v>
      </c>
      <c r="F184" s="147" t="s">
        <v>248</v>
      </c>
      <c r="G184" s="148" t="s">
        <v>187</v>
      </c>
      <c r="H184" s="149">
        <v>11.03</v>
      </c>
      <c r="I184" s="150"/>
      <c r="J184" s="151">
        <f>ROUND(I184*H184,0)</f>
        <v>0</v>
      </c>
      <c r="K184" s="147" t="s">
        <v>1</v>
      </c>
      <c r="L184" s="33"/>
      <c r="M184" s="152" t="s">
        <v>1</v>
      </c>
      <c r="N184" s="153" t="s">
        <v>42</v>
      </c>
      <c r="O184" s="58"/>
      <c r="P184" s="154">
        <f>O184*H184</f>
        <v>0</v>
      </c>
      <c r="Q184" s="154">
        <v>0</v>
      </c>
      <c r="R184" s="154">
        <f>Q184*H184</f>
        <v>0</v>
      </c>
      <c r="S184" s="154">
        <v>0</v>
      </c>
      <c r="T184" s="155">
        <f>S184*H184</f>
        <v>0</v>
      </c>
      <c r="U184" s="32"/>
      <c r="V184" s="32"/>
      <c r="W184" s="32"/>
      <c r="X184" s="32"/>
      <c r="Y184" s="32"/>
      <c r="Z184" s="32"/>
      <c r="AA184" s="32"/>
      <c r="AB184" s="32"/>
      <c r="AC184" s="32"/>
      <c r="AD184" s="32"/>
      <c r="AE184" s="32"/>
      <c r="AR184" s="156" t="s">
        <v>179</v>
      </c>
      <c r="AT184" s="156" t="s">
        <v>174</v>
      </c>
      <c r="AU184" s="156" t="s">
        <v>86</v>
      </c>
      <c r="AY184" s="17" t="s">
        <v>172</v>
      </c>
      <c r="BE184" s="157">
        <f>IF(N184="základní",J184,0)</f>
        <v>0</v>
      </c>
      <c r="BF184" s="157">
        <f>IF(N184="snížená",J184,0)</f>
        <v>0</v>
      </c>
      <c r="BG184" s="157">
        <f>IF(N184="zákl. přenesená",J184,0)</f>
        <v>0</v>
      </c>
      <c r="BH184" s="157">
        <f>IF(N184="sníž. přenesená",J184,0)</f>
        <v>0</v>
      </c>
      <c r="BI184" s="157">
        <f>IF(N184="nulová",J184,0)</f>
        <v>0</v>
      </c>
      <c r="BJ184" s="17" t="s">
        <v>8</v>
      </c>
      <c r="BK184" s="157">
        <f>ROUND(I184*H184,0)</f>
        <v>0</v>
      </c>
      <c r="BL184" s="17" t="s">
        <v>179</v>
      </c>
      <c r="BM184" s="156" t="s">
        <v>723</v>
      </c>
    </row>
    <row r="185" spans="1:65" s="13" customFormat="1" ht="11.25" x14ac:dyDescent="0.2">
      <c r="B185" s="158"/>
      <c r="D185" s="159" t="s">
        <v>181</v>
      </c>
      <c r="E185" s="160" t="s">
        <v>1</v>
      </c>
      <c r="F185" s="161" t="s">
        <v>724</v>
      </c>
      <c r="H185" s="162">
        <v>6.35</v>
      </c>
      <c r="I185" s="163"/>
      <c r="L185" s="158"/>
      <c r="M185" s="164"/>
      <c r="N185" s="165"/>
      <c r="O185" s="165"/>
      <c r="P185" s="165"/>
      <c r="Q185" s="165"/>
      <c r="R185" s="165"/>
      <c r="S185" s="165"/>
      <c r="T185" s="166"/>
      <c r="AT185" s="160" t="s">
        <v>181</v>
      </c>
      <c r="AU185" s="160" t="s">
        <v>86</v>
      </c>
      <c r="AV185" s="13" t="s">
        <v>86</v>
      </c>
      <c r="AW185" s="13" t="s">
        <v>33</v>
      </c>
      <c r="AX185" s="13" t="s">
        <v>77</v>
      </c>
      <c r="AY185" s="160" t="s">
        <v>172</v>
      </c>
    </row>
    <row r="186" spans="1:65" s="14" customFormat="1" ht="11.25" x14ac:dyDescent="0.2">
      <c r="B186" s="167"/>
      <c r="D186" s="159" t="s">
        <v>181</v>
      </c>
      <c r="E186" s="168" t="s">
        <v>106</v>
      </c>
      <c r="F186" s="169" t="s">
        <v>251</v>
      </c>
      <c r="H186" s="170">
        <v>6.35</v>
      </c>
      <c r="I186" s="171"/>
      <c r="L186" s="167"/>
      <c r="M186" s="172"/>
      <c r="N186" s="173"/>
      <c r="O186" s="173"/>
      <c r="P186" s="173"/>
      <c r="Q186" s="173"/>
      <c r="R186" s="173"/>
      <c r="S186" s="173"/>
      <c r="T186" s="174"/>
      <c r="AT186" s="168" t="s">
        <v>181</v>
      </c>
      <c r="AU186" s="168" t="s">
        <v>86</v>
      </c>
      <c r="AV186" s="14" t="s">
        <v>184</v>
      </c>
      <c r="AW186" s="14" t="s">
        <v>33</v>
      </c>
      <c r="AX186" s="14" t="s">
        <v>77</v>
      </c>
      <c r="AY186" s="168" t="s">
        <v>172</v>
      </c>
    </row>
    <row r="187" spans="1:65" s="13" customFormat="1" ht="11.25" x14ac:dyDescent="0.2">
      <c r="B187" s="158"/>
      <c r="D187" s="159" t="s">
        <v>181</v>
      </c>
      <c r="E187" s="160" t="s">
        <v>1</v>
      </c>
      <c r="F187" s="161" t="s">
        <v>252</v>
      </c>
      <c r="H187" s="162">
        <v>0.9</v>
      </c>
      <c r="I187" s="163"/>
      <c r="L187" s="158"/>
      <c r="M187" s="164"/>
      <c r="N187" s="165"/>
      <c r="O187" s="165"/>
      <c r="P187" s="165"/>
      <c r="Q187" s="165"/>
      <c r="R187" s="165"/>
      <c r="S187" s="165"/>
      <c r="T187" s="166"/>
      <c r="AT187" s="160" t="s">
        <v>181</v>
      </c>
      <c r="AU187" s="160" t="s">
        <v>86</v>
      </c>
      <c r="AV187" s="13" t="s">
        <v>86</v>
      </c>
      <c r="AW187" s="13" t="s">
        <v>33</v>
      </c>
      <c r="AX187" s="13" t="s">
        <v>77</v>
      </c>
      <c r="AY187" s="160" t="s">
        <v>172</v>
      </c>
    </row>
    <row r="188" spans="1:65" s="13" customFormat="1" ht="11.25" x14ac:dyDescent="0.2">
      <c r="B188" s="158"/>
      <c r="D188" s="159" t="s">
        <v>181</v>
      </c>
      <c r="E188" s="160" t="s">
        <v>1</v>
      </c>
      <c r="F188" s="161" t="s">
        <v>253</v>
      </c>
      <c r="H188" s="162">
        <v>2.88</v>
      </c>
      <c r="I188" s="163"/>
      <c r="L188" s="158"/>
      <c r="M188" s="164"/>
      <c r="N188" s="165"/>
      <c r="O188" s="165"/>
      <c r="P188" s="165"/>
      <c r="Q188" s="165"/>
      <c r="R188" s="165"/>
      <c r="S188" s="165"/>
      <c r="T188" s="166"/>
      <c r="AT188" s="160" t="s">
        <v>181</v>
      </c>
      <c r="AU188" s="160" t="s">
        <v>86</v>
      </c>
      <c r="AV188" s="13" t="s">
        <v>86</v>
      </c>
      <c r="AW188" s="13" t="s">
        <v>33</v>
      </c>
      <c r="AX188" s="13" t="s">
        <v>77</v>
      </c>
      <c r="AY188" s="160" t="s">
        <v>172</v>
      </c>
    </row>
    <row r="189" spans="1:65" s="14" customFormat="1" ht="11.25" x14ac:dyDescent="0.2">
      <c r="B189" s="167"/>
      <c r="D189" s="159" t="s">
        <v>181</v>
      </c>
      <c r="E189" s="168" t="s">
        <v>133</v>
      </c>
      <c r="F189" s="169" t="s">
        <v>254</v>
      </c>
      <c r="H189" s="170">
        <v>3.78</v>
      </c>
      <c r="I189" s="171"/>
      <c r="L189" s="167"/>
      <c r="M189" s="172"/>
      <c r="N189" s="173"/>
      <c r="O189" s="173"/>
      <c r="P189" s="173"/>
      <c r="Q189" s="173"/>
      <c r="R189" s="173"/>
      <c r="S189" s="173"/>
      <c r="T189" s="174"/>
      <c r="AT189" s="168" t="s">
        <v>181</v>
      </c>
      <c r="AU189" s="168" t="s">
        <v>86</v>
      </c>
      <c r="AV189" s="14" t="s">
        <v>184</v>
      </c>
      <c r="AW189" s="14" t="s">
        <v>33</v>
      </c>
      <c r="AX189" s="14" t="s">
        <v>77</v>
      </c>
      <c r="AY189" s="168" t="s">
        <v>172</v>
      </c>
    </row>
    <row r="190" spans="1:65" s="13" customFormat="1" ht="11.25" x14ac:dyDescent="0.2">
      <c r="B190" s="158"/>
      <c r="D190" s="159" t="s">
        <v>181</v>
      </c>
      <c r="E190" s="160" t="s">
        <v>1</v>
      </c>
      <c r="F190" s="161" t="s">
        <v>619</v>
      </c>
      <c r="H190" s="162">
        <v>0.9</v>
      </c>
      <c r="I190" s="163"/>
      <c r="L190" s="158"/>
      <c r="M190" s="164"/>
      <c r="N190" s="165"/>
      <c r="O190" s="165"/>
      <c r="P190" s="165"/>
      <c r="Q190" s="165"/>
      <c r="R190" s="165"/>
      <c r="S190" s="165"/>
      <c r="T190" s="166"/>
      <c r="AT190" s="160" t="s">
        <v>181</v>
      </c>
      <c r="AU190" s="160" t="s">
        <v>86</v>
      </c>
      <c r="AV190" s="13" t="s">
        <v>86</v>
      </c>
      <c r="AW190" s="13" t="s">
        <v>33</v>
      </c>
      <c r="AX190" s="13" t="s">
        <v>77</v>
      </c>
      <c r="AY190" s="160" t="s">
        <v>172</v>
      </c>
    </row>
    <row r="191" spans="1:65" s="14" customFormat="1" ht="11.25" x14ac:dyDescent="0.2">
      <c r="B191" s="167"/>
      <c r="D191" s="159" t="s">
        <v>181</v>
      </c>
      <c r="E191" s="168" t="s">
        <v>135</v>
      </c>
      <c r="F191" s="169" t="s">
        <v>257</v>
      </c>
      <c r="H191" s="170">
        <v>0.9</v>
      </c>
      <c r="I191" s="171"/>
      <c r="L191" s="167"/>
      <c r="M191" s="172"/>
      <c r="N191" s="173"/>
      <c r="O191" s="173"/>
      <c r="P191" s="173"/>
      <c r="Q191" s="173"/>
      <c r="R191" s="173"/>
      <c r="S191" s="173"/>
      <c r="T191" s="174"/>
      <c r="AT191" s="168" t="s">
        <v>181</v>
      </c>
      <c r="AU191" s="168" t="s">
        <v>86</v>
      </c>
      <c r="AV191" s="14" t="s">
        <v>184</v>
      </c>
      <c r="AW191" s="14" t="s">
        <v>33</v>
      </c>
      <c r="AX191" s="14" t="s">
        <v>77</v>
      </c>
      <c r="AY191" s="168" t="s">
        <v>172</v>
      </c>
    </row>
    <row r="192" spans="1:65" s="15" customFormat="1" ht="11.25" x14ac:dyDescent="0.2">
      <c r="B192" s="185"/>
      <c r="D192" s="159" t="s">
        <v>181</v>
      </c>
      <c r="E192" s="186" t="s">
        <v>1</v>
      </c>
      <c r="F192" s="187" t="s">
        <v>258</v>
      </c>
      <c r="H192" s="188">
        <v>11.03</v>
      </c>
      <c r="I192" s="189"/>
      <c r="L192" s="185"/>
      <c r="M192" s="190"/>
      <c r="N192" s="191"/>
      <c r="O192" s="191"/>
      <c r="P192" s="191"/>
      <c r="Q192" s="191"/>
      <c r="R192" s="191"/>
      <c r="S192" s="191"/>
      <c r="T192" s="192"/>
      <c r="AT192" s="186" t="s">
        <v>181</v>
      </c>
      <c r="AU192" s="186" t="s">
        <v>86</v>
      </c>
      <c r="AV192" s="15" t="s">
        <v>179</v>
      </c>
      <c r="AW192" s="15" t="s">
        <v>33</v>
      </c>
      <c r="AX192" s="15" t="s">
        <v>8</v>
      </c>
      <c r="AY192" s="186" t="s">
        <v>172</v>
      </c>
    </row>
    <row r="193" spans="1:65" s="2" customFormat="1" ht="24.2" customHeight="1" x14ac:dyDescent="0.2">
      <c r="A193" s="32"/>
      <c r="B193" s="144"/>
      <c r="C193" s="145" t="s">
        <v>7</v>
      </c>
      <c r="D193" s="145" t="s">
        <v>174</v>
      </c>
      <c r="E193" s="146" t="s">
        <v>259</v>
      </c>
      <c r="F193" s="147" t="s">
        <v>260</v>
      </c>
      <c r="G193" s="148" t="s">
        <v>187</v>
      </c>
      <c r="H193" s="149">
        <v>11.03</v>
      </c>
      <c r="I193" s="150"/>
      <c r="J193" s="151">
        <f>ROUND(I193*H193,0)</f>
        <v>0</v>
      </c>
      <c r="K193" s="147" t="s">
        <v>178</v>
      </c>
      <c r="L193" s="33"/>
      <c r="M193" s="152" t="s">
        <v>1</v>
      </c>
      <c r="N193" s="153" t="s">
        <v>42</v>
      </c>
      <c r="O193" s="58"/>
      <c r="P193" s="154">
        <f>O193*H193</f>
        <v>0</v>
      </c>
      <c r="Q193" s="154">
        <v>5.77E-3</v>
      </c>
      <c r="R193" s="154">
        <f>Q193*H193</f>
        <v>6.3643099999999994E-2</v>
      </c>
      <c r="S193" s="154">
        <v>6.0000000000000001E-3</v>
      </c>
      <c r="T193" s="155">
        <f>S193*H193</f>
        <v>6.6180000000000003E-2</v>
      </c>
      <c r="U193" s="32"/>
      <c r="V193" s="32"/>
      <c r="W193" s="32"/>
      <c r="X193" s="32"/>
      <c r="Y193" s="32"/>
      <c r="Z193" s="32"/>
      <c r="AA193" s="32"/>
      <c r="AB193" s="32"/>
      <c r="AC193" s="32"/>
      <c r="AD193" s="32"/>
      <c r="AE193" s="32"/>
      <c r="AR193" s="156" t="s">
        <v>179</v>
      </c>
      <c r="AT193" s="156" t="s">
        <v>174</v>
      </c>
      <c r="AU193" s="156" t="s">
        <v>86</v>
      </c>
      <c r="AY193" s="17" t="s">
        <v>172</v>
      </c>
      <c r="BE193" s="157">
        <f>IF(N193="základní",J193,0)</f>
        <v>0</v>
      </c>
      <c r="BF193" s="157">
        <f>IF(N193="snížená",J193,0)</f>
        <v>0</v>
      </c>
      <c r="BG193" s="157">
        <f>IF(N193="zákl. přenesená",J193,0)</f>
        <v>0</v>
      </c>
      <c r="BH193" s="157">
        <f>IF(N193="sníž. přenesená",J193,0)</f>
        <v>0</v>
      </c>
      <c r="BI193" s="157">
        <f>IF(N193="nulová",J193,0)</f>
        <v>0</v>
      </c>
      <c r="BJ193" s="17" t="s">
        <v>8</v>
      </c>
      <c r="BK193" s="157">
        <f>ROUND(I193*H193,0)</f>
        <v>0</v>
      </c>
      <c r="BL193" s="17" t="s">
        <v>179</v>
      </c>
      <c r="BM193" s="156" t="s">
        <v>725</v>
      </c>
    </row>
    <row r="194" spans="1:65" s="13" customFormat="1" ht="11.25" x14ac:dyDescent="0.2">
      <c r="B194" s="158"/>
      <c r="D194" s="159" t="s">
        <v>181</v>
      </c>
      <c r="E194" s="160" t="s">
        <v>1</v>
      </c>
      <c r="F194" s="161" t="s">
        <v>724</v>
      </c>
      <c r="H194" s="162">
        <v>6.35</v>
      </c>
      <c r="I194" s="163"/>
      <c r="L194" s="158"/>
      <c r="M194" s="164"/>
      <c r="N194" s="165"/>
      <c r="O194" s="165"/>
      <c r="P194" s="165"/>
      <c r="Q194" s="165"/>
      <c r="R194" s="165"/>
      <c r="S194" s="165"/>
      <c r="T194" s="166"/>
      <c r="AT194" s="160" t="s">
        <v>181</v>
      </c>
      <c r="AU194" s="160" t="s">
        <v>86</v>
      </c>
      <c r="AV194" s="13" t="s">
        <v>86</v>
      </c>
      <c r="AW194" s="13" t="s">
        <v>33</v>
      </c>
      <c r="AX194" s="13" t="s">
        <v>77</v>
      </c>
      <c r="AY194" s="160" t="s">
        <v>172</v>
      </c>
    </row>
    <row r="195" spans="1:65" s="14" customFormat="1" ht="11.25" x14ac:dyDescent="0.2">
      <c r="B195" s="167"/>
      <c r="D195" s="159" t="s">
        <v>181</v>
      </c>
      <c r="E195" s="168" t="s">
        <v>262</v>
      </c>
      <c r="F195" s="169" t="s">
        <v>263</v>
      </c>
      <c r="H195" s="170">
        <v>6.35</v>
      </c>
      <c r="I195" s="171"/>
      <c r="L195" s="167"/>
      <c r="M195" s="172"/>
      <c r="N195" s="173"/>
      <c r="O195" s="173"/>
      <c r="P195" s="173"/>
      <c r="Q195" s="173"/>
      <c r="R195" s="173"/>
      <c r="S195" s="173"/>
      <c r="T195" s="174"/>
      <c r="AT195" s="168" t="s">
        <v>181</v>
      </c>
      <c r="AU195" s="168" t="s">
        <v>86</v>
      </c>
      <c r="AV195" s="14" t="s">
        <v>184</v>
      </c>
      <c r="AW195" s="14" t="s">
        <v>33</v>
      </c>
      <c r="AX195" s="14" t="s">
        <v>77</v>
      </c>
      <c r="AY195" s="168" t="s">
        <v>172</v>
      </c>
    </row>
    <row r="196" spans="1:65" s="13" customFormat="1" ht="11.25" x14ac:dyDescent="0.2">
      <c r="B196" s="158"/>
      <c r="D196" s="159" t="s">
        <v>181</v>
      </c>
      <c r="E196" s="160" t="s">
        <v>1</v>
      </c>
      <c r="F196" s="161" t="s">
        <v>252</v>
      </c>
      <c r="H196" s="162">
        <v>0.9</v>
      </c>
      <c r="I196" s="163"/>
      <c r="L196" s="158"/>
      <c r="M196" s="164"/>
      <c r="N196" s="165"/>
      <c r="O196" s="165"/>
      <c r="P196" s="165"/>
      <c r="Q196" s="165"/>
      <c r="R196" s="165"/>
      <c r="S196" s="165"/>
      <c r="T196" s="166"/>
      <c r="AT196" s="160" t="s">
        <v>181</v>
      </c>
      <c r="AU196" s="160" t="s">
        <v>86</v>
      </c>
      <c r="AV196" s="13" t="s">
        <v>86</v>
      </c>
      <c r="AW196" s="13" t="s">
        <v>33</v>
      </c>
      <c r="AX196" s="13" t="s">
        <v>77</v>
      </c>
      <c r="AY196" s="160" t="s">
        <v>172</v>
      </c>
    </row>
    <row r="197" spans="1:65" s="13" customFormat="1" ht="11.25" x14ac:dyDescent="0.2">
      <c r="B197" s="158"/>
      <c r="D197" s="159" t="s">
        <v>181</v>
      </c>
      <c r="E197" s="160" t="s">
        <v>1</v>
      </c>
      <c r="F197" s="161" t="s">
        <v>253</v>
      </c>
      <c r="H197" s="162">
        <v>2.88</v>
      </c>
      <c r="I197" s="163"/>
      <c r="L197" s="158"/>
      <c r="M197" s="164"/>
      <c r="N197" s="165"/>
      <c r="O197" s="165"/>
      <c r="P197" s="165"/>
      <c r="Q197" s="165"/>
      <c r="R197" s="165"/>
      <c r="S197" s="165"/>
      <c r="T197" s="166"/>
      <c r="AT197" s="160" t="s">
        <v>181</v>
      </c>
      <c r="AU197" s="160" t="s">
        <v>86</v>
      </c>
      <c r="AV197" s="13" t="s">
        <v>86</v>
      </c>
      <c r="AW197" s="13" t="s">
        <v>33</v>
      </c>
      <c r="AX197" s="13" t="s">
        <v>77</v>
      </c>
      <c r="AY197" s="160" t="s">
        <v>172</v>
      </c>
    </row>
    <row r="198" spans="1:65" s="14" customFormat="1" ht="11.25" x14ac:dyDescent="0.2">
      <c r="B198" s="167"/>
      <c r="D198" s="159" t="s">
        <v>181</v>
      </c>
      <c r="E198" s="168" t="s">
        <v>264</v>
      </c>
      <c r="F198" s="169" t="s">
        <v>265</v>
      </c>
      <c r="H198" s="170">
        <v>3.78</v>
      </c>
      <c r="I198" s="171"/>
      <c r="L198" s="167"/>
      <c r="M198" s="172"/>
      <c r="N198" s="173"/>
      <c r="O198" s="173"/>
      <c r="P198" s="173"/>
      <c r="Q198" s="173"/>
      <c r="R198" s="173"/>
      <c r="S198" s="173"/>
      <c r="T198" s="174"/>
      <c r="AT198" s="168" t="s">
        <v>181</v>
      </c>
      <c r="AU198" s="168" t="s">
        <v>86</v>
      </c>
      <c r="AV198" s="14" t="s">
        <v>184</v>
      </c>
      <c r="AW198" s="14" t="s">
        <v>33</v>
      </c>
      <c r="AX198" s="14" t="s">
        <v>77</v>
      </c>
      <c r="AY198" s="168" t="s">
        <v>172</v>
      </c>
    </row>
    <row r="199" spans="1:65" s="13" customFormat="1" ht="11.25" x14ac:dyDescent="0.2">
      <c r="B199" s="158"/>
      <c r="D199" s="159" t="s">
        <v>181</v>
      </c>
      <c r="E199" s="160" t="s">
        <v>1</v>
      </c>
      <c r="F199" s="161" t="s">
        <v>619</v>
      </c>
      <c r="H199" s="162">
        <v>0.9</v>
      </c>
      <c r="I199" s="163"/>
      <c r="L199" s="158"/>
      <c r="M199" s="164"/>
      <c r="N199" s="165"/>
      <c r="O199" s="165"/>
      <c r="P199" s="165"/>
      <c r="Q199" s="165"/>
      <c r="R199" s="165"/>
      <c r="S199" s="165"/>
      <c r="T199" s="166"/>
      <c r="AT199" s="160" t="s">
        <v>181</v>
      </c>
      <c r="AU199" s="160" t="s">
        <v>86</v>
      </c>
      <c r="AV199" s="13" t="s">
        <v>86</v>
      </c>
      <c r="AW199" s="13" t="s">
        <v>33</v>
      </c>
      <c r="AX199" s="13" t="s">
        <v>77</v>
      </c>
      <c r="AY199" s="160" t="s">
        <v>172</v>
      </c>
    </row>
    <row r="200" spans="1:65" s="14" customFormat="1" ht="11.25" x14ac:dyDescent="0.2">
      <c r="B200" s="167"/>
      <c r="D200" s="159" t="s">
        <v>181</v>
      </c>
      <c r="E200" s="168" t="s">
        <v>266</v>
      </c>
      <c r="F200" s="169" t="s">
        <v>267</v>
      </c>
      <c r="H200" s="170">
        <v>0.9</v>
      </c>
      <c r="I200" s="171"/>
      <c r="L200" s="167"/>
      <c r="M200" s="172"/>
      <c r="N200" s="173"/>
      <c r="O200" s="173"/>
      <c r="P200" s="173"/>
      <c r="Q200" s="173"/>
      <c r="R200" s="173"/>
      <c r="S200" s="173"/>
      <c r="T200" s="174"/>
      <c r="AT200" s="168" t="s">
        <v>181</v>
      </c>
      <c r="AU200" s="168" t="s">
        <v>86</v>
      </c>
      <c r="AV200" s="14" t="s">
        <v>184</v>
      </c>
      <c r="AW200" s="14" t="s">
        <v>33</v>
      </c>
      <c r="AX200" s="14" t="s">
        <v>77</v>
      </c>
      <c r="AY200" s="168" t="s">
        <v>172</v>
      </c>
    </row>
    <row r="201" spans="1:65" s="15" customFormat="1" ht="11.25" x14ac:dyDescent="0.2">
      <c r="B201" s="185"/>
      <c r="D201" s="159" t="s">
        <v>181</v>
      </c>
      <c r="E201" s="186" t="s">
        <v>1</v>
      </c>
      <c r="F201" s="187" t="s">
        <v>258</v>
      </c>
      <c r="H201" s="188">
        <v>11.03</v>
      </c>
      <c r="I201" s="189"/>
      <c r="L201" s="185"/>
      <c r="M201" s="190"/>
      <c r="N201" s="191"/>
      <c r="O201" s="191"/>
      <c r="P201" s="191"/>
      <c r="Q201" s="191"/>
      <c r="R201" s="191"/>
      <c r="S201" s="191"/>
      <c r="T201" s="192"/>
      <c r="AT201" s="186" t="s">
        <v>181</v>
      </c>
      <c r="AU201" s="186" t="s">
        <v>86</v>
      </c>
      <c r="AV201" s="15" t="s">
        <v>179</v>
      </c>
      <c r="AW201" s="15" t="s">
        <v>33</v>
      </c>
      <c r="AX201" s="15" t="s">
        <v>8</v>
      </c>
      <c r="AY201" s="186" t="s">
        <v>172</v>
      </c>
    </row>
    <row r="202" spans="1:65" s="12" customFormat="1" ht="22.9" customHeight="1" x14ac:dyDescent="0.2">
      <c r="B202" s="131"/>
      <c r="D202" s="132" t="s">
        <v>76</v>
      </c>
      <c r="E202" s="142" t="s">
        <v>223</v>
      </c>
      <c r="F202" s="142" t="s">
        <v>268</v>
      </c>
      <c r="I202" s="134"/>
      <c r="J202" s="143">
        <f>BK202</f>
        <v>0</v>
      </c>
      <c r="L202" s="131"/>
      <c r="M202" s="136"/>
      <c r="N202" s="137"/>
      <c r="O202" s="137"/>
      <c r="P202" s="138">
        <f>SUM(P203:P229)</f>
        <v>0</v>
      </c>
      <c r="Q202" s="137"/>
      <c r="R202" s="138">
        <f>SUM(R203:R229)</f>
        <v>1.1540120199999999</v>
      </c>
      <c r="S202" s="137"/>
      <c r="T202" s="139">
        <f>SUM(T203:T229)</f>
        <v>3.476925</v>
      </c>
      <c r="AR202" s="132" t="s">
        <v>8</v>
      </c>
      <c r="AT202" s="140" t="s">
        <v>76</v>
      </c>
      <c r="AU202" s="140" t="s">
        <v>8</v>
      </c>
      <c r="AY202" s="132" t="s">
        <v>172</v>
      </c>
      <c r="BK202" s="141">
        <f>SUM(BK203:BK229)</f>
        <v>0</v>
      </c>
    </row>
    <row r="203" spans="1:65" s="2" customFormat="1" ht="24.2" customHeight="1" x14ac:dyDescent="0.2">
      <c r="A203" s="32"/>
      <c r="B203" s="144"/>
      <c r="C203" s="145" t="s">
        <v>294</v>
      </c>
      <c r="D203" s="145" t="s">
        <v>174</v>
      </c>
      <c r="E203" s="146" t="s">
        <v>269</v>
      </c>
      <c r="F203" s="147" t="s">
        <v>270</v>
      </c>
      <c r="G203" s="148" t="s">
        <v>271</v>
      </c>
      <c r="H203" s="149">
        <v>6.15</v>
      </c>
      <c r="I203" s="150"/>
      <c r="J203" s="151">
        <f>ROUND(I203*H203,0)</f>
        <v>0</v>
      </c>
      <c r="K203" s="147" t="s">
        <v>178</v>
      </c>
      <c r="L203" s="33"/>
      <c r="M203" s="152" t="s">
        <v>1</v>
      </c>
      <c r="N203" s="153" t="s">
        <v>42</v>
      </c>
      <c r="O203" s="58"/>
      <c r="P203" s="154">
        <f>O203*H203</f>
        <v>0</v>
      </c>
      <c r="Q203" s="154">
        <v>0.12949959999999999</v>
      </c>
      <c r="R203" s="154">
        <f>Q203*H203</f>
        <v>0.79642254000000001</v>
      </c>
      <c r="S203" s="154">
        <v>0</v>
      </c>
      <c r="T203" s="155">
        <f>S203*H203</f>
        <v>0</v>
      </c>
      <c r="U203" s="32"/>
      <c r="V203" s="32"/>
      <c r="W203" s="32"/>
      <c r="X203" s="32"/>
      <c r="Y203" s="32"/>
      <c r="Z203" s="32"/>
      <c r="AA203" s="32"/>
      <c r="AB203" s="32"/>
      <c r="AC203" s="32"/>
      <c r="AD203" s="32"/>
      <c r="AE203" s="32"/>
      <c r="AR203" s="156" t="s">
        <v>179</v>
      </c>
      <c r="AT203" s="156" t="s">
        <v>174</v>
      </c>
      <c r="AU203" s="156" t="s">
        <v>86</v>
      </c>
      <c r="AY203" s="17" t="s">
        <v>172</v>
      </c>
      <c r="BE203" s="157">
        <f>IF(N203="základní",J203,0)</f>
        <v>0</v>
      </c>
      <c r="BF203" s="157">
        <f>IF(N203="snížená",J203,0)</f>
        <v>0</v>
      </c>
      <c r="BG203" s="157">
        <f>IF(N203="zákl. přenesená",J203,0)</f>
        <v>0</v>
      </c>
      <c r="BH203" s="157">
        <f>IF(N203="sníž. přenesená",J203,0)</f>
        <v>0</v>
      </c>
      <c r="BI203" s="157">
        <f>IF(N203="nulová",J203,0)</f>
        <v>0</v>
      </c>
      <c r="BJ203" s="17" t="s">
        <v>8</v>
      </c>
      <c r="BK203" s="157">
        <f>ROUND(I203*H203,0)</f>
        <v>0</v>
      </c>
      <c r="BL203" s="17" t="s">
        <v>179</v>
      </c>
      <c r="BM203" s="156" t="s">
        <v>726</v>
      </c>
    </row>
    <row r="204" spans="1:65" s="13" customFormat="1" ht="11.25" x14ac:dyDescent="0.2">
      <c r="B204" s="158"/>
      <c r="D204" s="159" t="s">
        <v>181</v>
      </c>
      <c r="E204" s="160" t="s">
        <v>1</v>
      </c>
      <c r="F204" s="161" t="s">
        <v>273</v>
      </c>
      <c r="H204" s="162">
        <v>6.15</v>
      </c>
      <c r="I204" s="163"/>
      <c r="L204" s="158"/>
      <c r="M204" s="164"/>
      <c r="N204" s="165"/>
      <c r="O204" s="165"/>
      <c r="P204" s="165"/>
      <c r="Q204" s="165"/>
      <c r="R204" s="165"/>
      <c r="S204" s="165"/>
      <c r="T204" s="166"/>
      <c r="AT204" s="160" t="s">
        <v>181</v>
      </c>
      <c r="AU204" s="160" t="s">
        <v>86</v>
      </c>
      <c r="AV204" s="13" t="s">
        <v>86</v>
      </c>
      <c r="AW204" s="13" t="s">
        <v>33</v>
      </c>
      <c r="AX204" s="13" t="s">
        <v>77</v>
      </c>
      <c r="AY204" s="160" t="s">
        <v>172</v>
      </c>
    </row>
    <row r="205" spans="1:65" s="14" customFormat="1" ht="11.25" x14ac:dyDescent="0.2">
      <c r="B205" s="167"/>
      <c r="D205" s="159" t="s">
        <v>181</v>
      </c>
      <c r="E205" s="168" t="s">
        <v>1</v>
      </c>
      <c r="F205" s="169" t="s">
        <v>183</v>
      </c>
      <c r="H205" s="170">
        <v>6.15</v>
      </c>
      <c r="I205" s="171"/>
      <c r="L205" s="167"/>
      <c r="M205" s="172"/>
      <c r="N205" s="173"/>
      <c r="O205" s="173"/>
      <c r="P205" s="173"/>
      <c r="Q205" s="173"/>
      <c r="R205" s="173"/>
      <c r="S205" s="173"/>
      <c r="T205" s="174"/>
      <c r="AT205" s="168" t="s">
        <v>181</v>
      </c>
      <c r="AU205" s="168" t="s">
        <v>86</v>
      </c>
      <c r="AV205" s="14" t="s">
        <v>184</v>
      </c>
      <c r="AW205" s="14" t="s">
        <v>33</v>
      </c>
      <c r="AX205" s="14" t="s">
        <v>8</v>
      </c>
      <c r="AY205" s="168" t="s">
        <v>172</v>
      </c>
    </row>
    <row r="206" spans="1:65" s="2" customFormat="1" ht="14.45" customHeight="1" x14ac:dyDescent="0.2">
      <c r="A206" s="32"/>
      <c r="B206" s="144"/>
      <c r="C206" s="175" t="s">
        <v>299</v>
      </c>
      <c r="D206" s="175" t="s">
        <v>210</v>
      </c>
      <c r="E206" s="176" t="s">
        <v>274</v>
      </c>
      <c r="F206" s="177" t="s">
        <v>275</v>
      </c>
      <c r="G206" s="178" t="s">
        <v>271</v>
      </c>
      <c r="H206" s="179">
        <v>6.15</v>
      </c>
      <c r="I206" s="180"/>
      <c r="J206" s="181">
        <f>ROUND(I206*H206,0)</f>
        <v>0</v>
      </c>
      <c r="K206" s="177" t="s">
        <v>1</v>
      </c>
      <c r="L206" s="182"/>
      <c r="M206" s="183" t="s">
        <v>1</v>
      </c>
      <c r="N206" s="184" t="s">
        <v>42</v>
      </c>
      <c r="O206" s="58"/>
      <c r="P206" s="154">
        <f>O206*H206</f>
        <v>0</v>
      </c>
      <c r="Q206" s="154">
        <v>5.5E-2</v>
      </c>
      <c r="R206" s="154">
        <f>Q206*H206</f>
        <v>0.33825</v>
      </c>
      <c r="S206" s="154">
        <v>0</v>
      </c>
      <c r="T206" s="155">
        <f>S206*H206</f>
        <v>0</v>
      </c>
      <c r="U206" s="32"/>
      <c r="V206" s="32"/>
      <c r="W206" s="32"/>
      <c r="X206" s="32"/>
      <c r="Y206" s="32"/>
      <c r="Z206" s="32"/>
      <c r="AA206" s="32"/>
      <c r="AB206" s="32"/>
      <c r="AC206" s="32"/>
      <c r="AD206" s="32"/>
      <c r="AE206" s="32"/>
      <c r="AR206" s="156" t="s">
        <v>213</v>
      </c>
      <c r="AT206" s="156" t="s">
        <v>210</v>
      </c>
      <c r="AU206" s="156" t="s">
        <v>86</v>
      </c>
      <c r="AY206" s="17" t="s">
        <v>172</v>
      </c>
      <c r="BE206" s="157">
        <f>IF(N206="základní",J206,0)</f>
        <v>0</v>
      </c>
      <c r="BF206" s="157">
        <f>IF(N206="snížená",J206,0)</f>
        <v>0</v>
      </c>
      <c r="BG206" s="157">
        <f>IF(N206="zákl. přenesená",J206,0)</f>
        <v>0</v>
      </c>
      <c r="BH206" s="157">
        <f>IF(N206="sníž. přenesená",J206,0)</f>
        <v>0</v>
      </c>
      <c r="BI206" s="157">
        <f>IF(N206="nulová",J206,0)</f>
        <v>0</v>
      </c>
      <c r="BJ206" s="17" t="s">
        <v>8</v>
      </c>
      <c r="BK206" s="157">
        <f>ROUND(I206*H206,0)</f>
        <v>0</v>
      </c>
      <c r="BL206" s="17" t="s">
        <v>179</v>
      </c>
      <c r="BM206" s="156" t="s">
        <v>727</v>
      </c>
    </row>
    <row r="207" spans="1:65" s="2" customFormat="1" ht="24.2" customHeight="1" x14ac:dyDescent="0.2">
      <c r="A207" s="32"/>
      <c r="B207" s="144"/>
      <c r="C207" s="145" t="s">
        <v>304</v>
      </c>
      <c r="D207" s="145" t="s">
        <v>174</v>
      </c>
      <c r="E207" s="146" t="s">
        <v>277</v>
      </c>
      <c r="F207" s="147" t="s">
        <v>278</v>
      </c>
      <c r="G207" s="148" t="s">
        <v>271</v>
      </c>
      <c r="H207" s="149">
        <v>15.5</v>
      </c>
      <c r="I207" s="150"/>
      <c r="J207" s="151">
        <f>ROUND(I207*H207,0)</f>
        <v>0</v>
      </c>
      <c r="K207" s="147" t="s">
        <v>1</v>
      </c>
      <c r="L207" s="33"/>
      <c r="M207" s="152" t="s">
        <v>1</v>
      </c>
      <c r="N207" s="153" t="s">
        <v>42</v>
      </c>
      <c r="O207" s="58"/>
      <c r="P207" s="154">
        <f>O207*H207</f>
        <v>0</v>
      </c>
      <c r="Q207" s="154">
        <v>3.0000000000000001E-5</v>
      </c>
      <c r="R207" s="154">
        <f>Q207*H207</f>
        <v>4.6500000000000003E-4</v>
      </c>
      <c r="S207" s="154">
        <v>0</v>
      </c>
      <c r="T207" s="155">
        <f>S207*H207</f>
        <v>0</v>
      </c>
      <c r="U207" s="32"/>
      <c r="V207" s="32"/>
      <c r="W207" s="32"/>
      <c r="X207" s="32"/>
      <c r="Y207" s="32"/>
      <c r="Z207" s="32"/>
      <c r="AA207" s="32"/>
      <c r="AB207" s="32"/>
      <c r="AC207" s="32"/>
      <c r="AD207" s="32"/>
      <c r="AE207" s="32"/>
      <c r="AR207" s="156" t="s">
        <v>179</v>
      </c>
      <c r="AT207" s="156" t="s">
        <v>174</v>
      </c>
      <c r="AU207" s="156" t="s">
        <v>86</v>
      </c>
      <c r="AY207" s="17" t="s">
        <v>172</v>
      </c>
      <c r="BE207" s="157">
        <f>IF(N207="základní",J207,0)</f>
        <v>0</v>
      </c>
      <c r="BF207" s="157">
        <f>IF(N207="snížená",J207,0)</f>
        <v>0</v>
      </c>
      <c r="BG207" s="157">
        <f>IF(N207="zákl. přenesená",J207,0)</f>
        <v>0</v>
      </c>
      <c r="BH207" s="157">
        <f>IF(N207="sníž. přenesená",J207,0)</f>
        <v>0</v>
      </c>
      <c r="BI207" s="157">
        <f>IF(N207="nulová",J207,0)</f>
        <v>0</v>
      </c>
      <c r="BJ207" s="17" t="s">
        <v>8</v>
      </c>
      <c r="BK207" s="157">
        <f>ROUND(I207*H207,0)</f>
        <v>0</v>
      </c>
      <c r="BL207" s="17" t="s">
        <v>179</v>
      </c>
      <c r="BM207" s="156" t="s">
        <v>728</v>
      </c>
    </row>
    <row r="208" spans="1:65" s="13" customFormat="1" ht="11.25" x14ac:dyDescent="0.2">
      <c r="B208" s="158"/>
      <c r="D208" s="159" t="s">
        <v>181</v>
      </c>
      <c r="E208" s="160" t="s">
        <v>1</v>
      </c>
      <c r="F208" s="161" t="s">
        <v>280</v>
      </c>
      <c r="H208" s="162">
        <v>15.5</v>
      </c>
      <c r="I208" s="163"/>
      <c r="L208" s="158"/>
      <c r="M208" s="164"/>
      <c r="N208" s="165"/>
      <c r="O208" s="165"/>
      <c r="P208" s="165"/>
      <c r="Q208" s="165"/>
      <c r="R208" s="165"/>
      <c r="S208" s="165"/>
      <c r="T208" s="166"/>
      <c r="AT208" s="160" t="s">
        <v>181</v>
      </c>
      <c r="AU208" s="160" t="s">
        <v>86</v>
      </c>
      <c r="AV208" s="13" t="s">
        <v>86</v>
      </c>
      <c r="AW208" s="13" t="s">
        <v>33</v>
      </c>
      <c r="AX208" s="13" t="s">
        <v>77</v>
      </c>
      <c r="AY208" s="160" t="s">
        <v>172</v>
      </c>
    </row>
    <row r="209" spans="1:65" s="14" customFormat="1" ht="11.25" x14ac:dyDescent="0.2">
      <c r="B209" s="167"/>
      <c r="D209" s="159" t="s">
        <v>181</v>
      </c>
      <c r="E209" s="168" t="s">
        <v>130</v>
      </c>
      <c r="F209" s="169" t="s">
        <v>183</v>
      </c>
      <c r="H209" s="170">
        <v>15.5</v>
      </c>
      <c r="I209" s="171"/>
      <c r="L209" s="167"/>
      <c r="M209" s="172"/>
      <c r="N209" s="173"/>
      <c r="O209" s="173"/>
      <c r="P209" s="173"/>
      <c r="Q209" s="173"/>
      <c r="R209" s="173"/>
      <c r="S209" s="173"/>
      <c r="T209" s="174"/>
      <c r="AT209" s="168" t="s">
        <v>181</v>
      </c>
      <c r="AU209" s="168" t="s">
        <v>86</v>
      </c>
      <c r="AV209" s="14" t="s">
        <v>184</v>
      </c>
      <c r="AW209" s="14" t="s">
        <v>33</v>
      </c>
      <c r="AX209" s="14" t="s">
        <v>8</v>
      </c>
      <c r="AY209" s="168" t="s">
        <v>172</v>
      </c>
    </row>
    <row r="210" spans="1:65" s="2" customFormat="1" ht="14.45" customHeight="1" x14ac:dyDescent="0.2">
      <c r="A210" s="32"/>
      <c r="B210" s="144"/>
      <c r="C210" s="175" t="s">
        <v>93</v>
      </c>
      <c r="D210" s="175" t="s">
        <v>210</v>
      </c>
      <c r="E210" s="176" t="s">
        <v>282</v>
      </c>
      <c r="F210" s="177" t="s">
        <v>283</v>
      </c>
      <c r="G210" s="178" t="s">
        <v>271</v>
      </c>
      <c r="H210" s="179">
        <v>16.274999999999999</v>
      </c>
      <c r="I210" s="180"/>
      <c r="J210" s="181">
        <f>ROUND(I210*H210,0)</f>
        <v>0</v>
      </c>
      <c r="K210" s="177" t="s">
        <v>1</v>
      </c>
      <c r="L210" s="182"/>
      <c r="M210" s="183" t="s">
        <v>1</v>
      </c>
      <c r="N210" s="184" t="s">
        <v>42</v>
      </c>
      <c r="O210" s="58"/>
      <c r="P210" s="154">
        <f>O210*H210</f>
        <v>0</v>
      </c>
      <c r="Q210" s="154">
        <v>8.1999999999999998E-4</v>
      </c>
      <c r="R210" s="154">
        <f>Q210*H210</f>
        <v>1.3345499999999998E-2</v>
      </c>
      <c r="S210" s="154">
        <v>0</v>
      </c>
      <c r="T210" s="155">
        <f>S210*H210</f>
        <v>0</v>
      </c>
      <c r="U210" s="32"/>
      <c r="V210" s="32"/>
      <c r="W210" s="32"/>
      <c r="X210" s="32"/>
      <c r="Y210" s="32"/>
      <c r="Z210" s="32"/>
      <c r="AA210" s="32"/>
      <c r="AB210" s="32"/>
      <c r="AC210" s="32"/>
      <c r="AD210" s="32"/>
      <c r="AE210" s="32"/>
      <c r="AR210" s="156" t="s">
        <v>213</v>
      </c>
      <c r="AT210" s="156" t="s">
        <v>210</v>
      </c>
      <c r="AU210" s="156" t="s">
        <v>86</v>
      </c>
      <c r="AY210" s="17" t="s">
        <v>172</v>
      </c>
      <c r="BE210" s="157">
        <f>IF(N210="základní",J210,0)</f>
        <v>0</v>
      </c>
      <c r="BF210" s="157">
        <f>IF(N210="snížená",J210,0)</f>
        <v>0</v>
      </c>
      <c r="BG210" s="157">
        <f>IF(N210="zákl. přenesená",J210,0)</f>
        <v>0</v>
      </c>
      <c r="BH210" s="157">
        <f>IF(N210="sníž. přenesená",J210,0)</f>
        <v>0</v>
      </c>
      <c r="BI210" s="157">
        <f>IF(N210="nulová",J210,0)</f>
        <v>0</v>
      </c>
      <c r="BJ210" s="17" t="s">
        <v>8</v>
      </c>
      <c r="BK210" s="157">
        <f>ROUND(I210*H210,0)</f>
        <v>0</v>
      </c>
      <c r="BL210" s="17" t="s">
        <v>179</v>
      </c>
      <c r="BM210" s="156" t="s">
        <v>729</v>
      </c>
    </row>
    <row r="211" spans="1:65" s="13" customFormat="1" ht="11.25" x14ac:dyDescent="0.2">
      <c r="B211" s="158"/>
      <c r="D211" s="159" t="s">
        <v>181</v>
      </c>
      <c r="E211" s="160" t="s">
        <v>1</v>
      </c>
      <c r="F211" s="161" t="s">
        <v>285</v>
      </c>
      <c r="H211" s="162">
        <v>16.274999999999999</v>
      </c>
      <c r="I211" s="163"/>
      <c r="L211" s="158"/>
      <c r="M211" s="164"/>
      <c r="N211" s="165"/>
      <c r="O211" s="165"/>
      <c r="P211" s="165"/>
      <c r="Q211" s="165"/>
      <c r="R211" s="165"/>
      <c r="S211" s="165"/>
      <c r="T211" s="166"/>
      <c r="AT211" s="160" t="s">
        <v>181</v>
      </c>
      <c r="AU211" s="160" t="s">
        <v>86</v>
      </c>
      <c r="AV211" s="13" t="s">
        <v>86</v>
      </c>
      <c r="AW211" s="13" t="s">
        <v>33</v>
      </c>
      <c r="AX211" s="13" t="s">
        <v>8</v>
      </c>
      <c r="AY211" s="160" t="s">
        <v>172</v>
      </c>
    </row>
    <row r="212" spans="1:65" s="2" customFormat="1" ht="24.2" customHeight="1" x14ac:dyDescent="0.2">
      <c r="A212" s="32"/>
      <c r="B212" s="144"/>
      <c r="C212" s="145" t="s">
        <v>96</v>
      </c>
      <c r="D212" s="145" t="s">
        <v>174</v>
      </c>
      <c r="E212" s="146" t="s">
        <v>287</v>
      </c>
      <c r="F212" s="147" t="s">
        <v>288</v>
      </c>
      <c r="G212" s="148" t="s">
        <v>187</v>
      </c>
      <c r="H212" s="149">
        <v>4.7699999999999996</v>
      </c>
      <c r="I212" s="150"/>
      <c r="J212" s="151">
        <f>ROUND(I212*H212,0)</f>
        <v>0</v>
      </c>
      <c r="K212" s="147" t="s">
        <v>178</v>
      </c>
      <c r="L212" s="33"/>
      <c r="M212" s="152" t="s">
        <v>1</v>
      </c>
      <c r="N212" s="153" t="s">
        <v>42</v>
      </c>
      <c r="O212" s="58"/>
      <c r="P212" s="154">
        <f>O212*H212</f>
        <v>0</v>
      </c>
      <c r="Q212" s="154">
        <v>1.2999999999999999E-4</v>
      </c>
      <c r="R212" s="154">
        <f>Q212*H212</f>
        <v>6.2009999999999984E-4</v>
      </c>
      <c r="S212" s="154">
        <v>0</v>
      </c>
      <c r="T212" s="155">
        <f>S212*H212</f>
        <v>0</v>
      </c>
      <c r="U212" s="32"/>
      <c r="V212" s="32"/>
      <c r="W212" s="32"/>
      <c r="X212" s="32"/>
      <c r="Y212" s="32"/>
      <c r="Z212" s="32"/>
      <c r="AA212" s="32"/>
      <c r="AB212" s="32"/>
      <c r="AC212" s="32"/>
      <c r="AD212" s="32"/>
      <c r="AE212" s="32"/>
      <c r="AR212" s="156" t="s">
        <v>179</v>
      </c>
      <c r="AT212" s="156" t="s">
        <v>174</v>
      </c>
      <c r="AU212" s="156" t="s">
        <v>86</v>
      </c>
      <c r="AY212" s="17" t="s">
        <v>172</v>
      </c>
      <c r="BE212" s="157">
        <f>IF(N212="základní",J212,0)</f>
        <v>0</v>
      </c>
      <c r="BF212" s="157">
        <f>IF(N212="snížená",J212,0)</f>
        <v>0</v>
      </c>
      <c r="BG212" s="157">
        <f>IF(N212="zákl. přenesená",J212,0)</f>
        <v>0</v>
      </c>
      <c r="BH212" s="157">
        <f>IF(N212="sníž. přenesená",J212,0)</f>
        <v>0</v>
      </c>
      <c r="BI212" s="157">
        <f>IF(N212="nulová",J212,0)</f>
        <v>0</v>
      </c>
      <c r="BJ212" s="17" t="s">
        <v>8</v>
      </c>
      <c r="BK212" s="157">
        <f>ROUND(I212*H212,0)</f>
        <v>0</v>
      </c>
      <c r="BL212" s="17" t="s">
        <v>179</v>
      </c>
      <c r="BM212" s="156" t="s">
        <v>730</v>
      </c>
    </row>
    <row r="213" spans="1:65" s="13" customFormat="1" ht="11.25" x14ac:dyDescent="0.2">
      <c r="B213" s="158"/>
      <c r="D213" s="159" t="s">
        <v>181</v>
      </c>
      <c r="E213" s="160" t="s">
        <v>1</v>
      </c>
      <c r="F213" s="161" t="s">
        <v>103</v>
      </c>
      <c r="H213" s="162">
        <v>4.7699999999999996</v>
      </c>
      <c r="I213" s="163"/>
      <c r="L213" s="158"/>
      <c r="M213" s="164"/>
      <c r="N213" s="165"/>
      <c r="O213" s="165"/>
      <c r="P213" s="165"/>
      <c r="Q213" s="165"/>
      <c r="R213" s="165"/>
      <c r="S213" s="165"/>
      <c r="T213" s="166"/>
      <c r="AT213" s="160" t="s">
        <v>181</v>
      </c>
      <c r="AU213" s="160" t="s">
        <v>86</v>
      </c>
      <c r="AV213" s="13" t="s">
        <v>86</v>
      </c>
      <c r="AW213" s="13" t="s">
        <v>33</v>
      </c>
      <c r="AX213" s="13" t="s">
        <v>8</v>
      </c>
      <c r="AY213" s="160" t="s">
        <v>172</v>
      </c>
    </row>
    <row r="214" spans="1:65" s="2" customFormat="1" ht="24.2" customHeight="1" x14ac:dyDescent="0.2">
      <c r="A214" s="32"/>
      <c r="B214" s="144"/>
      <c r="C214" s="145" t="s">
        <v>318</v>
      </c>
      <c r="D214" s="145" t="s">
        <v>174</v>
      </c>
      <c r="E214" s="146" t="s">
        <v>290</v>
      </c>
      <c r="F214" s="147" t="s">
        <v>291</v>
      </c>
      <c r="G214" s="148" t="s">
        <v>187</v>
      </c>
      <c r="H214" s="149">
        <v>21.6</v>
      </c>
      <c r="I214" s="150"/>
      <c r="J214" s="151">
        <f>ROUND(I214*H214,0)</f>
        <v>0</v>
      </c>
      <c r="K214" s="147" t="s">
        <v>178</v>
      </c>
      <c r="L214" s="33"/>
      <c r="M214" s="152" t="s">
        <v>1</v>
      </c>
      <c r="N214" s="153" t="s">
        <v>42</v>
      </c>
      <c r="O214" s="58"/>
      <c r="P214" s="154">
        <f>O214*H214</f>
        <v>0</v>
      </c>
      <c r="Q214" s="154">
        <v>2.1000000000000001E-4</v>
      </c>
      <c r="R214" s="154">
        <f>Q214*H214</f>
        <v>4.5360000000000001E-3</v>
      </c>
      <c r="S214" s="154">
        <v>0</v>
      </c>
      <c r="T214" s="155">
        <f>S214*H214</f>
        <v>0</v>
      </c>
      <c r="U214" s="32"/>
      <c r="V214" s="32"/>
      <c r="W214" s="32"/>
      <c r="X214" s="32"/>
      <c r="Y214" s="32"/>
      <c r="Z214" s="32"/>
      <c r="AA214" s="32"/>
      <c r="AB214" s="32"/>
      <c r="AC214" s="32"/>
      <c r="AD214" s="32"/>
      <c r="AE214" s="32"/>
      <c r="AR214" s="156" t="s">
        <v>179</v>
      </c>
      <c r="AT214" s="156" t="s">
        <v>174</v>
      </c>
      <c r="AU214" s="156" t="s">
        <v>86</v>
      </c>
      <c r="AY214" s="17" t="s">
        <v>172</v>
      </c>
      <c r="BE214" s="157">
        <f>IF(N214="základní",J214,0)</f>
        <v>0</v>
      </c>
      <c r="BF214" s="157">
        <f>IF(N214="snížená",J214,0)</f>
        <v>0</v>
      </c>
      <c r="BG214" s="157">
        <f>IF(N214="zákl. přenesená",J214,0)</f>
        <v>0</v>
      </c>
      <c r="BH214" s="157">
        <f>IF(N214="sníž. přenesená",J214,0)</f>
        <v>0</v>
      </c>
      <c r="BI214" s="157">
        <f>IF(N214="nulová",J214,0)</f>
        <v>0</v>
      </c>
      <c r="BJ214" s="17" t="s">
        <v>8</v>
      </c>
      <c r="BK214" s="157">
        <f>ROUND(I214*H214,0)</f>
        <v>0</v>
      </c>
      <c r="BL214" s="17" t="s">
        <v>179</v>
      </c>
      <c r="BM214" s="156" t="s">
        <v>731</v>
      </c>
    </row>
    <row r="215" spans="1:65" s="13" customFormat="1" ht="11.25" x14ac:dyDescent="0.2">
      <c r="B215" s="158"/>
      <c r="D215" s="159" t="s">
        <v>181</v>
      </c>
      <c r="E215" s="160" t="s">
        <v>1</v>
      </c>
      <c r="F215" s="161" t="s">
        <v>293</v>
      </c>
      <c r="H215" s="162">
        <v>21.6</v>
      </c>
      <c r="I215" s="163"/>
      <c r="L215" s="158"/>
      <c r="M215" s="164"/>
      <c r="N215" s="165"/>
      <c r="O215" s="165"/>
      <c r="P215" s="165"/>
      <c r="Q215" s="165"/>
      <c r="R215" s="165"/>
      <c r="S215" s="165"/>
      <c r="T215" s="166"/>
      <c r="AT215" s="160" t="s">
        <v>181</v>
      </c>
      <c r="AU215" s="160" t="s">
        <v>86</v>
      </c>
      <c r="AV215" s="13" t="s">
        <v>86</v>
      </c>
      <c r="AW215" s="13" t="s">
        <v>33</v>
      </c>
      <c r="AX215" s="13" t="s">
        <v>8</v>
      </c>
      <c r="AY215" s="160" t="s">
        <v>172</v>
      </c>
    </row>
    <row r="216" spans="1:65" s="2" customFormat="1" ht="24.2" customHeight="1" x14ac:dyDescent="0.2">
      <c r="A216" s="32"/>
      <c r="B216" s="144"/>
      <c r="C216" s="145" t="s">
        <v>322</v>
      </c>
      <c r="D216" s="145" t="s">
        <v>174</v>
      </c>
      <c r="E216" s="146" t="s">
        <v>295</v>
      </c>
      <c r="F216" s="147" t="s">
        <v>296</v>
      </c>
      <c r="G216" s="148" t="s">
        <v>187</v>
      </c>
      <c r="H216" s="149">
        <v>9.44</v>
      </c>
      <c r="I216" s="150"/>
      <c r="J216" s="151">
        <f>ROUND(I216*H216,0)</f>
        <v>0</v>
      </c>
      <c r="K216" s="147" t="s">
        <v>178</v>
      </c>
      <c r="L216" s="33"/>
      <c r="M216" s="152" t="s">
        <v>1</v>
      </c>
      <c r="N216" s="153" t="s">
        <v>42</v>
      </c>
      <c r="O216" s="58"/>
      <c r="P216" s="154">
        <f>O216*H216</f>
        <v>0</v>
      </c>
      <c r="Q216" s="154">
        <v>3.9499999999999998E-5</v>
      </c>
      <c r="R216" s="154">
        <f>Q216*H216</f>
        <v>3.7287999999999997E-4</v>
      </c>
      <c r="S216" s="154">
        <v>0</v>
      </c>
      <c r="T216" s="155">
        <f>S216*H216</f>
        <v>0</v>
      </c>
      <c r="U216" s="32"/>
      <c r="V216" s="32"/>
      <c r="W216" s="32"/>
      <c r="X216" s="32"/>
      <c r="Y216" s="32"/>
      <c r="Z216" s="32"/>
      <c r="AA216" s="32"/>
      <c r="AB216" s="32"/>
      <c r="AC216" s="32"/>
      <c r="AD216" s="32"/>
      <c r="AE216" s="32"/>
      <c r="AR216" s="156" t="s">
        <v>179</v>
      </c>
      <c r="AT216" s="156" t="s">
        <v>174</v>
      </c>
      <c r="AU216" s="156" t="s">
        <v>86</v>
      </c>
      <c r="AY216" s="17" t="s">
        <v>172</v>
      </c>
      <c r="BE216" s="157">
        <f>IF(N216="základní",J216,0)</f>
        <v>0</v>
      </c>
      <c r="BF216" s="157">
        <f>IF(N216="snížená",J216,0)</f>
        <v>0</v>
      </c>
      <c r="BG216" s="157">
        <f>IF(N216="zákl. přenesená",J216,0)</f>
        <v>0</v>
      </c>
      <c r="BH216" s="157">
        <f>IF(N216="sníž. přenesená",J216,0)</f>
        <v>0</v>
      </c>
      <c r="BI216" s="157">
        <f>IF(N216="nulová",J216,0)</f>
        <v>0</v>
      </c>
      <c r="BJ216" s="17" t="s">
        <v>8</v>
      </c>
      <c r="BK216" s="157">
        <f>ROUND(I216*H216,0)</f>
        <v>0</v>
      </c>
      <c r="BL216" s="17" t="s">
        <v>179</v>
      </c>
      <c r="BM216" s="156" t="s">
        <v>732</v>
      </c>
    </row>
    <row r="217" spans="1:65" s="13" customFormat="1" ht="11.25" x14ac:dyDescent="0.2">
      <c r="B217" s="158"/>
      <c r="D217" s="159" t="s">
        <v>181</v>
      </c>
      <c r="E217" s="160" t="s">
        <v>1</v>
      </c>
      <c r="F217" s="161" t="s">
        <v>298</v>
      </c>
      <c r="H217" s="162">
        <v>9.44</v>
      </c>
      <c r="I217" s="163"/>
      <c r="L217" s="158"/>
      <c r="M217" s="164"/>
      <c r="N217" s="165"/>
      <c r="O217" s="165"/>
      <c r="P217" s="165"/>
      <c r="Q217" s="165"/>
      <c r="R217" s="165"/>
      <c r="S217" s="165"/>
      <c r="T217" s="166"/>
      <c r="AT217" s="160" t="s">
        <v>181</v>
      </c>
      <c r="AU217" s="160" t="s">
        <v>86</v>
      </c>
      <c r="AV217" s="13" t="s">
        <v>86</v>
      </c>
      <c r="AW217" s="13" t="s">
        <v>33</v>
      </c>
      <c r="AX217" s="13" t="s">
        <v>8</v>
      </c>
      <c r="AY217" s="160" t="s">
        <v>172</v>
      </c>
    </row>
    <row r="218" spans="1:65" s="2" customFormat="1" ht="24.2" customHeight="1" x14ac:dyDescent="0.2">
      <c r="A218" s="32"/>
      <c r="B218" s="144"/>
      <c r="C218" s="145" t="s">
        <v>327</v>
      </c>
      <c r="D218" s="145" t="s">
        <v>174</v>
      </c>
      <c r="E218" s="146" t="s">
        <v>300</v>
      </c>
      <c r="F218" s="147" t="s">
        <v>301</v>
      </c>
      <c r="G218" s="148" t="s">
        <v>187</v>
      </c>
      <c r="H218" s="149">
        <v>22.635000000000002</v>
      </c>
      <c r="I218" s="150"/>
      <c r="J218" s="151">
        <f>ROUND(I218*H218,0)</f>
        <v>0</v>
      </c>
      <c r="K218" s="147" t="s">
        <v>178</v>
      </c>
      <c r="L218" s="33"/>
      <c r="M218" s="152" t="s">
        <v>1</v>
      </c>
      <c r="N218" s="153" t="s">
        <v>42</v>
      </c>
      <c r="O218" s="58"/>
      <c r="P218" s="154">
        <f>O218*H218</f>
        <v>0</v>
      </c>
      <c r="Q218" s="154">
        <v>0</v>
      </c>
      <c r="R218" s="154">
        <f>Q218*H218</f>
        <v>0</v>
      </c>
      <c r="S218" s="154">
        <v>4.5999999999999999E-2</v>
      </c>
      <c r="T218" s="155">
        <f>S218*H218</f>
        <v>1.04121</v>
      </c>
      <c r="U218" s="32"/>
      <c r="V218" s="32"/>
      <c r="W218" s="32"/>
      <c r="X218" s="32"/>
      <c r="Y218" s="32"/>
      <c r="Z218" s="32"/>
      <c r="AA218" s="32"/>
      <c r="AB218" s="32"/>
      <c r="AC218" s="32"/>
      <c r="AD218" s="32"/>
      <c r="AE218" s="32"/>
      <c r="AR218" s="156" t="s">
        <v>179</v>
      </c>
      <c r="AT218" s="156" t="s">
        <v>174</v>
      </c>
      <c r="AU218" s="156" t="s">
        <v>86</v>
      </c>
      <c r="AY218" s="17" t="s">
        <v>172</v>
      </c>
      <c r="BE218" s="157">
        <f>IF(N218="základní",J218,0)</f>
        <v>0</v>
      </c>
      <c r="BF218" s="157">
        <f>IF(N218="snížená",J218,0)</f>
        <v>0</v>
      </c>
      <c r="BG218" s="157">
        <f>IF(N218="zákl. přenesená",J218,0)</f>
        <v>0</v>
      </c>
      <c r="BH218" s="157">
        <f>IF(N218="sníž. přenesená",J218,0)</f>
        <v>0</v>
      </c>
      <c r="BI218" s="157">
        <f>IF(N218="nulová",J218,0)</f>
        <v>0</v>
      </c>
      <c r="BJ218" s="17" t="s">
        <v>8</v>
      </c>
      <c r="BK218" s="157">
        <f>ROUND(I218*H218,0)</f>
        <v>0</v>
      </c>
      <c r="BL218" s="17" t="s">
        <v>179</v>
      </c>
      <c r="BM218" s="156" t="s">
        <v>733</v>
      </c>
    </row>
    <row r="219" spans="1:65" s="13" customFormat="1" ht="11.25" x14ac:dyDescent="0.2">
      <c r="B219" s="158"/>
      <c r="D219" s="159" t="s">
        <v>181</v>
      </c>
      <c r="E219" s="160" t="s">
        <v>1</v>
      </c>
      <c r="F219" s="161" t="s">
        <v>716</v>
      </c>
      <c r="H219" s="162">
        <v>25.364999999999998</v>
      </c>
      <c r="I219" s="163"/>
      <c r="L219" s="158"/>
      <c r="M219" s="164"/>
      <c r="N219" s="165"/>
      <c r="O219" s="165"/>
      <c r="P219" s="165"/>
      <c r="Q219" s="165"/>
      <c r="R219" s="165"/>
      <c r="S219" s="165"/>
      <c r="T219" s="166"/>
      <c r="AT219" s="160" t="s">
        <v>181</v>
      </c>
      <c r="AU219" s="160" t="s">
        <v>86</v>
      </c>
      <c r="AV219" s="13" t="s">
        <v>86</v>
      </c>
      <c r="AW219" s="13" t="s">
        <v>33</v>
      </c>
      <c r="AX219" s="13" t="s">
        <v>77</v>
      </c>
      <c r="AY219" s="160" t="s">
        <v>172</v>
      </c>
    </row>
    <row r="220" spans="1:65" s="13" customFormat="1" ht="11.25" x14ac:dyDescent="0.2">
      <c r="B220" s="158"/>
      <c r="D220" s="159" t="s">
        <v>181</v>
      </c>
      <c r="E220" s="160" t="s">
        <v>1</v>
      </c>
      <c r="F220" s="161" t="s">
        <v>221</v>
      </c>
      <c r="H220" s="162">
        <v>-2.73</v>
      </c>
      <c r="I220" s="163"/>
      <c r="L220" s="158"/>
      <c r="M220" s="164"/>
      <c r="N220" s="165"/>
      <c r="O220" s="165"/>
      <c r="P220" s="165"/>
      <c r="Q220" s="165"/>
      <c r="R220" s="165"/>
      <c r="S220" s="165"/>
      <c r="T220" s="166"/>
      <c r="AT220" s="160" t="s">
        <v>181</v>
      </c>
      <c r="AU220" s="160" t="s">
        <v>86</v>
      </c>
      <c r="AV220" s="13" t="s">
        <v>86</v>
      </c>
      <c r="AW220" s="13" t="s">
        <v>33</v>
      </c>
      <c r="AX220" s="13" t="s">
        <v>77</v>
      </c>
      <c r="AY220" s="160" t="s">
        <v>172</v>
      </c>
    </row>
    <row r="221" spans="1:65" s="14" customFormat="1" ht="11.25" x14ac:dyDescent="0.2">
      <c r="B221" s="167"/>
      <c r="D221" s="159" t="s">
        <v>181</v>
      </c>
      <c r="E221" s="168" t="s">
        <v>99</v>
      </c>
      <c r="F221" s="169" t="s">
        <v>303</v>
      </c>
      <c r="H221" s="170">
        <v>22.634999999999998</v>
      </c>
      <c r="I221" s="171"/>
      <c r="L221" s="167"/>
      <c r="M221" s="172"/>
      <c r="N221" s="173"/>
      <c r="O221" s="173"/>
      <c r="P221" s="173"/>
      <c r="Q221" s="173"/>
      <c r="R221" s="173"/>
      <c r="S221" s="173"/>
      <c r="T221" s="174"/>
      <c r="AT221" s="168" t="s">
        <v>181</v>
      </c>
      <c r="AU221" s="168" t="s">
        <v>86</v>
      </c>
      <c r="AV221" s="14" t="s">
        <v>184</v>
      </c>
      <c r="AW221" s="14" t="s">
        <v>33</v>
      </c>
      <c r="AX221" s="14" t="s">
        <v>8</v>
      </c>
      <c r="AY221" s="168" t="s">
        <v>172</v>
      </c>
    </row>
    <row r="222" spans="1:65" s="2" customFormat="1" ht="37.9" customHeight="1" x14ac:dyDescent="0.2">
      <c r="A222" s="32"/>
      <c r="B222" s="144"/>
      <c r="C222" s="145" t="s">
        <v>333</v>
      </c>
      <c r="D222" s="145" t="s">
        <v>174</v>
      </c>
      <c r="E222" s="146" t="s">
        <v>305</v>
      </c>
      <c r="F222" s="147" t="s">
        <v>306</v>
      </c>
      <c r="G222" s="148" t="s">
        <v>187</v>
      </c>
      <c r="H222" s="149">
        <v>29.024999999999999</v>
      </c>
      <c r="I222" s="150"/>
      <c r="J222" s="151">
        <f>ROUND(I222*H222,0)</f>
        <v>0</v>
      </c>
      <c r="K222" s="147" t="s">
        <v>178</v>
      </c>
      <c r="L222" s="33"/>
      <c r="M222" s="152" t="s">
        <v>1</v>
      </c>
      <c r="N222" s="153" t="s">
        <v>42</v>
      </c>
      <c r="O222" s="58"/>
      <c r="P222" s="154">
        <f>O222*H222</f>
        <v>0</v>
      </c>
      <c r="Q222" s="154">
        <v>0</v>
      </c>
      <c r="R222" s="154">
        <f>Q222*H222</f>
        <v>0</v>
      </c>
      <c r="S222" s="154">
        <v>5.8999999999999997E-2</v>
      </c>
      <c r="T222" s="155">
        <f>S222*H222</f>
        <v>1.7124749999999997</v>
      </c>
      <c r="U222" s="32"/>
      <c r="V222" s="32"/>
      <c r="W222" s="32"/>
      <c r="X222" s="32"/>
      <c r="Y222" s="32"/>
      <c r="Z222" s="32"/>
      <c r="AA222" s="32"/>
      <c r="AB222" s="32"/>
      <c r="AC222" s="32"/>
      <c r="AD222" s="32"/>
      <c r="AE222" s="32"/>
      <c r="AR222" s="156" t="s">
        <v>179</v>
      </c>
      <c r="AT222" s="156" t="s">
        <v>174</v>
      </c>
      <c r="AU222" s="156" t="s">
        <v>86</v>
      </c>
      <c r="AY222" s="17" t="s">
        <v>172</v>
      </c>
      <c r="BE222" s="157">
        <f>IF(N222="základní",J222,0)</f>
        <v>0</v>
      </c>
      <c r="BF222" s="157">
        <f>IF(N222="snížená",J222,0)</f>
        <v>0</v>
      </c>
      <c r="BG222" s="157">
        <f>IF(N222="zákl. přenesená",J222,0)</f>
        <v>0</v>
      </c>
      <c r="BH222" s="157">
        <f>IF(N222="sníž. přenesená",J222,0)</f>
        <v>0</v>
      </c>
      <c r="BI222" s="157">
        <f>IF(N222="nulová",J222,0)</f>
        <v>0</v>
      </c>
      <c r="BJ222" s="17" t="s">
        <v>8</v>
      </c>
      <c r="BK222" s="157">
        <f>ROUND(I222*H222,0)</f>
        <v>0</v>
      </c>
      <c r="BL222" s="17" t="s">
        <v>179</v>
      </c>
      <c r="BM222" s="156" t="s">
        <v>734</v>
      </c>
    </row>
    <row r="223" spans="1:65" s="13" customFormat="1" ht="11.25" x14ac:dyDescent="0.2">
      <c r="B223" s="158"/>
      <c r="D223" s="159" t="s">
        <v>181</v>
      </c>
      <c r="E223" s="160" t="s">
        <v>1</v>
      </c>
      <c r="F223" s="161" t="s">
        <v>720</v>
      </c>
      <c r="H223" s="162">
        <v>31.364999999999998</v>
      </c>
      <c r="I223" s="163"/>
      <c r="L223" s="158"/>
      <c r="M223" s="164"/>
      <c r="N223" s="165"/>
      <c r="O223" s="165"/>
      <c r="P223" s="165"/>
      <c r="Q223" s="165"/>
      <c r="R223" s="165"/>
      <c r="S223" s="165"/>
      <c r="T223" s="166"/>
      <c r="AT223" s="160" t="s">
        <v>181</v>
      </c>
      <c r="AU223" s="160" t="s">
        <v>86</v>
      </c>
      <c r="AV223" s="13" t="s">
        <v>86</v>
      </c>
      <c r="AW223" s="13" t="s">
        <v>33</v>
      </c>
      <c r="AX223" s="13" t="s">
        <v>77</v>
      </c>
      <c r="AY223" s="160" t="s">
        <v>172</v>
      </c>
    </row>
    <row r="224" spans="1:65" s="13" customFormat="1" ht="11.25" x14ac:dyDescent="0.2">
      <c r="B224" s="158"/>
      <c r="D224" s="159" t="s">
        <v>181</v>
      </c>
      <c r="E224" s="160" t="s">
        <v>1</v>
      </c>
      <c r="F224" s="161" t="s">
        <v>236</v>
      </c>
      <c r="H224" s="162">
        <v>-2.34</v>
      </c>
      <c r="I224" s="163"/>
      <c r="L224" s="158"/>
      <c r="M224" s="164"/>
      <c r="N224" s="165"/>
      <c r="O224" s="165"/>
      <c r="P224" s="165"/>
      <c r="Q224" s="165"/>
      <c r="R224" s="165"/>
      <c r="S224" s="165"/>
      <c r="T224" s="166"/>
      <c r="AT224" s="160" t="s">
        <v>181</v>
      </c>
      <c r="AU224" s="160" t="s">
        <v>86</v>
      </c>
      <c r="AV224" s="13" t="s">
        <v>86</v>
      </c>
      <c r="AW224" s="13" t="s">
        <v>33</v>
      </c>
      <c r="AX224" s="13" t="s">
        <v>77</v>
      </c>
      <c r="AY224" s="160" t="s">
        <v>172</v>
      </c>
    </row>
    <row r="225" spans="1:65" s="14" customFormat="1" ht="11.25" x14ac:dyDescent="0.2">
      <c r="B225" s="167"/>
      <c r="D225" s="159" t="s">
        <v>181</v>
      </c>
      <c r="E225" s="168" t="s">
        <v>108</v>
      </c>
      <c r="F225" s="169" t="s">
        <v>308</v>
      </c>
      <c r="H225" s="170">
        <v>29.024999999999999</v>
      </c>
      <c r="I225" s="171"/>
      <c r="L225" s="167"/>
      <c r="M225" s="172"/>
      <c r="N225" s="173"/>
      <c r="O225" s="173"/>
      <c r="P225" s="173"/>
      <c r="Q225" s="173"/>
      <c r="R225" s="173"/>
      <c r="S225" s="173"/>
      <c r="T225" s="174"/>
      <c r="AT225" s="168" t="s">
        <v>181</v>
      </c>
      <c r="AU225" s="168" t="s">
        <v>86</v>
      </c>
      <c r="AV225" s="14" t="s">
        <v>184</v>
      </c>
      <c r="AW225" s="14" t="s">
        <v>33</v>
      </c>
      <c r="AX225" s="14" t="s">
        <v>8</v>
      </c>
      <c r="AY225" s="168" t="s">
        <v>172</v>
      </c>
    </row>
    <row r="226" spans="1:65" s="2" customFormat="1" ht="14.45" customHeight="1" x14ac:dyDescent="0.2">
      <c r="A226" s="32"/>
      <c r="B226" s="144"/>
      <c r="C226" s="145" t="s">
        <v>341</v>
      </c>
      <c r="D226" s="145" t="s">
        <v>174</v>
      </c>
      <c r="E226" s="146" t="s">
        <v>309</v>
      </c>
      <c r="F226" s="147" t="s">
        <v>310</v>
      </c>
      <c r="G226" s="148" t="s">
        <v>187</v>
      </c>
      <c r="H226" s="149">
        <v>51.66</v>
      </c>
      <c r="I226" s="150"/>
      <c r="J226" s="151">
        <f>ROUND(I226*H226,0)</f>
        <v>0</v>
      </c>
      <c r="K226" s="147" t="s">
        <v>178</v>
      </c>
      <c r="L226" s="33"/>
      <c r="M226" s="152" t="s">
        <v>1</v>
      </c>
      <c r="N226" s="153" t="s">
        <v>42</v>
      </c>
      <c r="O226" s="58"/>
      <c r="P226" s="154">
        <f>O226*H226</f>
        <v>0</v>
      </c>
      <c r="Q226" s="154">
        <v>0</v>
      </c>
      <c r="R226" s="154">
        <f>Q226*H226</f>
        <v>0</v>
      </c>
      <c r="S226" s="154">
        <v>1.4E-2</v>
      </c>
      <c r="T226" s="155">
        <f>S226*H226</f>
        <v>0.72323999999999999</v>
      </c>
      <c r="U226" s="32"/>
      <c r="V226" s="32"/>
      <c r="W226" s="32"/>
      <c r="X226" s="32"/>
      <c r="Y226" s="32"/>
      <c r="Z226" s="32"/>
      <c r="AA226" s="32"/>
      <c r="AB226" s="32"/>
      <c r="AC226" s="32"/>
      <c r="AD226" s="32"/>
      <c r="AE226" s="32"/>
      <c r="AR226" s="156" t="s">
        <v>179</v>
      </c>
      <c r="AT226" s="156" t="s">
        <v>174</v>
      </c>
      <c r="AU226" s="156" t="s">
        <v>86</v>
      </c>
      <c r="AY226" s="17" t="s">
        <v>172</v>
      </c>
      <c r="BE226" s="157">
        <f>IF(N226="základní",J226,0)</f>
        <v>0</v>
      </c>
      <c r="BF226" s="157">
        <f>IF(N226="snížená",J226,0)</f>
        <v>0</v>
      </c>
      <c r="BG226" s="157">
        <f>IF(N226="zákl. přenesená",J226,0)</f>
        <v>0</v>
      </c>
      <c r="BH226" s="157">
        <f>IF(N226="sníž. přenesená",J226,0)</f>
        <v>0</v>
      </c>
      <c r="BI226" s="157">
        <f>IF(N226="nulová",J226,0)</f>
        <v>0</v>
      </c>
      <c r="BJ226" s="17" t="s">
        <v>8</v>
      </c>
      <c r="BK226" s="157">
        <f>ROUND(I226*H226,0)</f>
        <v>0</v>
      </c>
      <c r="BL226" s="17" t="s">
        <v>179</v>
      </c>
      <c r="BM226" s="156" t="s">
        <v>735</v>
      </c>
    </row>
    <row r="227" spans="1:65" s="13" customFormat="1" ht="11.25" x14ac:dyDescent="0.2">
      <c r="B227" s="158"/>
      <c r="D227" s="159" t="s">
        <v>181</v>
      </c>
      <c r="E227" s="160" t="s">
        <v>1</v>
      </c>
      <c r="F227" s="161" t="s">
        <v>108</v>
      </c>
      <c r="H227" s="162">
        <v>29.024999999999999</v>
      </c>
      <c r="I227" s="163"/>
      <c r="L227" s="158"/>
      <c r="M227" s="164"/>
      <c r="N227" s="165"/>
      <c r="O227" s="165"/>
      <c r="P227" s="165"/>
      <c r="Q227" s="165"/>
      <c r="R227" s="165"/>
      <c r="S227" s="165"/>
      <c r="T227" s="166"/>
      <c r="AT227" s="160" t="s">
        <v>181</v>
      </c>
      <c r="AU227" s="160" t="s">
        <v>86</v>
      </c>
      <c r="AV227" s="13" t="s">
        <v>86</v>
      </c>
      <c r="AW227" s="13" t="s">
        <v>33</v>
      </c>
      <c r="AX227" s="13" t="s">
        <v>77</v>
      </c>
      <c r="AY227" s="160" t="s">
        <v>172</v>
      </c>
    </row>
    <row r="228" spans="1:65" s="13" customFormat="1" ht="11.25" x14ac:dyDescent="0.2">
      <c r="B228" s="158"/>
      <c r="D228" s="159" t="s">
        <v>181</v>
      </c>
      <c r="E228" s="160" t="s">
        <v>1</v>
      </c>
      <c r="F228" s="161" t="s">
        <v>99</v>
      </c>
      <c r="H228" s="162">
        <v>22.635000000000002</v>
      </c>
      <c r="I228" s="163"/>
      <c r="L228" s="158"/>
      <c r="M228" s="164"/>
      <c r="N228" s="165"/>
      <c r="O228" s="165"/>
      <c r="P228" s="165"/>
      <c r="Q228" s="165"/>
      <c r="R228" s="165"/>
      <c r="S228" s="165"/>
      <c r="T228" s="166"/>
      <c r="AT228" s="160" t="s">
        <v>181</v>
      </c>
      <c r="AU228" s="160" t="s">
        <v>86</v>
      </c>
      <c r="AV228" s="13" t="s">
        <v>86</v>
      </c>
      <c r="AW228" s="13" t="s">
        <v>33</v>
      </c>
      <c r="AX228" s="13" t="s">
        <v>77</v>
      </c>
      <c r="AY228" s="160" t="s">
        <v>172</v>
      </c>
    </row>
    <row r="229" spans="1:65" s="14" customFormat="1" ht="11.25" x14ac:dyDescent="0.2">
      <c r="B229" s="167"/>
      <c r="D229" s="159" t="s">
        <v>181</v>
      </c>
      <c r="E229" s="168" t="s">
        <v>1</v>
      </c>
      <c r="F229" s="169" t="s">
        <v>183</v>
      </c>
      <c r="H229" s="170">
        <v>51.66</v>
      </c>
      <c r="I229" s="171"/>
      <c r="L229" s="167"/>
      <c r="M229" s="172"/>
      <c r="N229" s="173"/>
      <c r="O229" s="173"/>
      <c r="P229" s="173"/>
      <c r="Q229" s="173"/>
      <c r="R229" s="173"/>
      <c r="S229" s="173"/>
      <c r="T229" s="174"/>
      <c r="AT229" s="168" t="s">
        <v>181</v>
      </c>
      <c r="AU229" s="168" t="s">
        <v>86</v>
      </c>
      <c r="AV229" s="14" t="s">
        <v>184</v>
      </c>
      <c r="AW229" s="14" t="s">
        <v>33</v>
      </c>
      <c r="AX229" s="14" t="s">
        <v>8</v>
      </c>
      <c r="AY229" s="168" t="s">
        <v>172</v>
      </c>
    </row>
    <row r="230" spans="1:65" s="12" customFormat="1" ht="22.9" customHeight="1" x14ac:dyDescent="0.2">
      <c r="B230" s="131"/>
      <c r="D230" s="132" t="s">
        <v>76</v>
      </c>
      <c r="E230" s="142" t="s">
        <v>312</v>
      </c>
      <c r="F230" s="142" t="s">
        <v>313</v>
      </c>
      <c r="I230" s="134"/>
      <c r="J230" s="143">
        <f>BK230</f>
        <v>0</v>
      </c>
      <c r="L230" s="131"/>
      <c r="M230" s="136"/>
      <c r="N230" s="137"/>
      <c r="O230" s="137"/>
      <c r="P230" s="138">
        <f>SUM(P231:P235)</f>
        <v>0</v>
      </c>
      <c r="Q230" s="137"/>
      <c r="R230" s="138">
        <f>SUM(R231:R235)</f>
        <v>0</v>
      </c>
      <c r="S230" s="137"/>
      <c r="T230" s="139">
        <f>SUM(T231:T235)</f>
        <v>0</v>
      </c>
      <c r="AR230" s="132" t="s">
        <v>8</v>
      </c>
      <c r="AT230" s="140" t="s">
        <v>76</v>
      </c>
      <c r="AU230" s="140" t="s">
        <v>8</v>
      </c>
      <c r="AY230" s="132" t="s">
        <v>172</v>
      </c>
      <c r="BK230" s="141">
        <f>SUM(BK231:BK235)</f>
        <v>0</v>
      </c>
    </row>
    <row r="231" spans="1:65" s="2" customFormat="1" ht="24.2" customHeight="1" x14ac:dyDescent="0.2">
      <c r="A231" s="32"/>
      <c r="B231" s="144"/>
      <c r="C231" s="145" t="s">
        <v>346</v>
      </c>
      <c r="D231" s="145" t="s">
        <v>174</v>
      </c>
      <c r="E231" s="146" t="s">
        <v>314</v>
      </c>
      <c r="F231" s="147" t="s">
        <v>315</v>
      </c>
      <c r="G231" s="148" t="s">
        <v>316</v>
      </c>
      <c r="H231" s="149">
        <v>4.2089999999999996</v>
      </c>
      <c r="I231" s="150"/>
      <c r="J231" s="151">
        <f>ROUND(I231*H231,0)</f>
        <v>0</v>
      </c>
      <c r="K231" s="147" t="s">
        <v>178</v>
      </c>
      <c r="L231" s="33"/>
      <c r="M231" s="152" t="s">
        <v>1</v>
      </c>
      <c r="N231" s="153" t="s">
        <v>42</v>
      </c>
      <c r="O231" s="58"/>
      <c r="P231" s="154">
        <f>O231*H231</f>
        <v>0</v>
      </c>
      <c r="Q231" s="154">
        <v>0</v>
      </c>
      <c r="R231" s="154">
        <f>Q231*H231</f>
        <v>0</v>
      </c>
      <c r="S231" s="154">
        <v>0</v>
      </c>
      <c r="T231" s="155">
        <f>S231*H231</f>
        <v>0</v>
      </c>
      <c r="U231" s="32"/>
      <c r="V231" s="32"/>
      <c r="W231" s="32"/>
      <c r="X231" s="32"/>
      <c r="Y231" s="32"/>
      <c r="Z231" s="32"/>
      <c r="AA231" s="32"/>
      <c r="AB231" s="32"/>
      <c r="AC231" s="32"/>
      <c r="AD231" s="32"/>
      <c r="AE231" s="32"/>
      <c r="AR231" s="156" t="s">
        <v>179</v>
      </c>
      <c r="AT231" s="156" t="s">
        <v>174</v>
      </c>
      <c r="AU231" s="156" t="s">
        <v>86</v>
      </c>
      <c r="AY231" s="17" t="s">
        <v>172</v>
      </c>
      <c r="BE231" s="157">
        <f>IF(N231="základní",J231,0)</f>
        <v>0</v>
      </c>
      <c r="BF231" s="157">
        <f>IF(N231="snížená",J231,0)</f>
        <v>0</v>
      </c>
      <c r="BG231" s="157">
        <f>IF(N231="zákl. přenesená",J231,0)</f>
        <v>0</v>
      </c>
      <c r="BH231" s="157">
        <f>IF(N231="sníž. přenesená",J231,0)</f>
        <v>0</v>
      </c>
      <c r="BI231" s="157">
        <f>IF(N231="nulová",J231,0)</f>
        <v>0</v>
      </c>
      <c r="BJ231" s="17" t="s">
        <v>8</v>
      </c>
      <c r="BK231" s="157">
        <f>ROUND(I231*H231,0)</f>
        <v>0</v>
      </c>
      <c r="BL231" s="17" t="s">
        <v>179</v>
      </c>
      <c r="BM231" s="156" t="s">
        <v>736</v>
      </c>
    </row>
    <row r="232" spans="1:65" s="2" customFormat="1" ht="24.2" customHeight="1" x14ac:dyDescent="0.2">
      <c r="A232" s="32"/>
      <c r="B232" s="144"/>
      <c r="C232" s="145" t="s">
        <v>350</v>
      </c>
      <c r="D232" s="145" t="s">
        <v>174</v>
      </c>
      <c r="E232" s="146" t="s">
        <v>319</v>
      </c>
      <c r="F232" s="147" t="s">
        <v>320</v>
      </c>
      <c r="G232" s="148" t="s">
        <v>316</v>
      </c>
      <c r="H232" s="149">
        <v>4.2089999999999996</v>
      </c>
      <c r="I232" s="150"/>
      <c r="J232" s="151">
        <f>ROUND(I232*H232,0)</f>
        <v>0</v>
      </c>
      <c r="K232" s="147" t="s">
        <v>178</v>
      </c>
      <c r="L232" s="33"/>
      <c r="M232" s="152" t="s">
        <v>1</v>
      </c>
      <c r="N232" s="153" t="s">
        <v>42</v>
      </c>
      <c r="O232" s="58"/>
      <c r="P232" s="154">
        <f>O232*H232</f>
        <v>0</v>
      </c>
      <c r="Q232" s="154">
        <v>0</v>
      </c>
      <c r="R232" s="154">
        <f>Q232*H232</f>
        <v>0</v>
      </c>
      <c r="S232" s="154">
        <v>0</v>
      </c>
      <c r="T232" s="155">
        <f>S232*H232</f>
        <v>0</v>
      </c>
      <c r="U232" s="32"/>
      <c r="V232" s="32"/>
      <c r="W232" s="32"/>
      <c r="X232" s="32"/>
      <c r="Y232" s="32"/>
      <c r="Z232" s="32"/>
      <c r="AA232" s="32"/>
      <c r="AB232" s="32"/>
      <c r="AC232" s="32"/>
      <c r="AD232" s="32"/>
      <c r="AE232" s="32"/>
      <c r="AR232" s="156" t="s">
        <v>179</v>
      </c>
      <c r="AT232" s="156" t="s">
        <v>174</v>
      </c>
      <c r="AU232" s="156" t="s">
        <v>86</v>
      </c>
      <c r="AY232" s="17" t="s">
        <v>172</v>
      </c>
      <c r="BE232" s="157">
        <f>IF(N232="základní",J232,0)</f>
        <v>0</v>
      </c>
      <c r="BF232" s="157">
        <f>IF(N232="snížená",J232,0)</f>
        <v>0</v>
      </c>
      <c r="BG232" s="157">
        <f>IF(N232="zákl. přenesená",J232,0)</f>
        <v>0</v>
      </c>
      <c r="BH232" s="157">
        <f>IF(N232="sníž. přenesená",J232,0)</f>
        <v>0</v>
      </c>
      <c r="BI232" s="157">
        <f>IF(N232="nulová",J232,0)</f>
        <v>0</v>
      </c>
      <c r="BJ232" s="17" t="s">
        <v>8</v>
      </c>
      <c r="BK232" s="157">
        <f>ROUND(I232*H232,0)</f>
        <v>0</v>
      </c>
      <c r="BL232" s="17" t="s">
        <v>179</v>
      </c>
      <c r="BM232" s="156" t="s">
        <v>737</v>
      </c>
    </row>
    <row r="233" spans="1:65" s="2" customFormat="1" ht="24.2" customHeight="1" x14ac:dyDescent="0.2">
      <c r="A233" s="32"/>
      <c r="B233" s="144"/>
      <c r="C233" s="145" t="s">
        <v>355</v>
      </c>
      <c r="D233" s="145" t="s">
        <v>174</v>
      </c>
      <c r="E233" s="146" t="s">
        <v>323</v>
      </c>
      <c r="F233" s="147" t="s">
        <v>324</v>
      </c>
      <c r="G233" s="148" t="s">
        <v>316</v>
      </c>
      <c r="H233" s="149">
        <v>37.881</v>
      </c>
      <c r="I233" s="150"/>
      <c r="J233" s="151">
        <f>ROUND(I233*H233,0)</f>
        <v>0</v>
      </c>
      <c r="K233" s="147" t="s">
        <v>178</v>
      </c>
      <c r="L233" s="33"/>
      <c r="M233" s="152" t="s">
        <v>1</v>
      </c>
      <c r="N233" s="153" t="s">
        <v>42</v>
      </c>
      <c r="O233" s="58"/>
      <c r="P233" s="154">
        <f>O233*H233</f>
        <v>0</v>
      </c>
      <c r="Q233" s="154">
        <v>0</v>
      </c>
      <c r="R233" s="154">
        <f>Q233*H233</f>
        <v>0</v>
      </c>
      <c r="S233" s="154">
        <v>0</v>
      </c>
      <c r="T233" s="155">
        <f>S233*H233</f>
        <v>0</v>
      </c>
      <c r="U233" s="32"/>
      <c r="V233" s="32"/>
      <c r="W233" s="32"/>
      <c r="X233" s="32"/>
      <c r="Y233" s="32"/>
      <c r="Z233" s="32"/>
      <c r="AA233" s="32"/>
      <c r="AB233" s="32"/>
      <c r="AC233" s="32"/>
      <c r="AD233" s="32"/>
      <c r="AE233" s="32"/>
      <c r="AR233" s="156" t="s">
        <v>179</v>
      </c>
      <c r="AT233" s="156" t="s">
        <v>174</v>
      </c>
      <c r="AU233" s="156" t="s">
        <v>86</v>
      </c>
      <c r="AY233" s="17" t="s">
        <v>172</v>
      </c>
      <c r="BE233" s="157">
        <f>IF(N233="základní",J233,0)</f>
        <v>0</v>
      </c>
      <c r="BF233" s="157">
        <f>IF(N233="snížená",J233,0)</f>
        <v>0</v>
      </c>
      <c r="BG233" s="157">
        <f>IF(N233="zákl. přenesená",J233,0)</f>
        <v>0</v>
      </c>
      <c r="BH233" s="157">
        <f>IF(N233="sníž. přenesená",J233,0)</f>
        <v>0</v>
      </c>
      <c r="BI233" s="157">
        <f>IF(N233="nulová",J233,0)</f>
        <v>0</v>
      </c>
      <c r="BJ233" s="17" t="s">
        <v>8</v>
      </c>
      <c r="BK233" s="157">
        <f>ROUND(I233*H233,0)</f>
        <v>0</v>
      </c>
      <c r="BL233" s="17" t="s">
        <v>179</v>
      </c>
      <c r="BM233" s="156" t="s">
        <v>738</v>
      </c>
    </row>
    <row r="234" spans="1:65" s="13" customFormat="1" ht="11.25" x14ac:dyDescent="0.2">
      <c r="B234" s="158"/>
      <c r="D234" s="159" t="s">
        <v>181</v>
      </c>
      <c r="E234" s="160" t="s">
        <v>1</v>
      </c>
      <c r="F234" s="161" t="s">
        <v>739</v>
      </c>
      <c r="H234" s="162">
        <v>37.881</v>
      </c>
      <c r="I234" s="163"/>
      <c r="L234" s="158"/>
      <c r="M234" s="164"/>
      <c r="N234" s="165"/>
      <c r="O234" s="165"/>
      <c r="P234" s="165"/>
      <c r="Q234" s="165"/>
      <c r="R234" s="165"/>
      <c r="S234" s="165"/>
      <c r="T234" s="166"/>
      <c r="AT234" s="160" t="s">
        <v>181</v>
      </c>
      <c r="AU234" s="160" t="s">
        <v>86</v>
      </c>
      <c r="AV234" s="13" t="s">
        <v>86</v>
      </c>
      <c r="AW234" s="13" t="s">
        <v>33</v>
      </c>
      <c r="AX234" s="13" t="s">
        <v>8</v>
      </c>
      <c r="AY234" s="160" t="s">
        <v>172</v>
      </c>
    </row>
    <row r="235" spans="1:65" s="2" customFormat="1" ht="24.2" customHeight="1" x14ac:dyDescent="0.2">
      <c r="A235" s="32"/>
      <c r="B235" s="144"/>
      <c r="C235" s="145" t="s">
        <v>361</v>
      </c>
      <c r="D235" s="145" t="s">
        <v>174</v>
      </c>
      <c r="E235" s="146" t="s">
        <v>328</v>
      </c>
      <c r="F235" s="147" t="s">
        <v>329</v>
      </c>
      <c r="G235" s="148" t="s">
        <v>316</v>
      </c>
      <c r="H235" s="149">
        <v>4.2089999999999996</v>
      </c>
      <c r="I235" s="150"/>
      <c r="J235" s="151">
        <f>ROUND(I235*H235,0)</f>
        <v>0</v>
      </c>
      <c r="K235" s="147" t="s">
        <v>178</v>
      </c>
      <c r="L235" s="33"/>
      <c r="M235" s="152" t="s">
        <v>1</v>
      </c>
      <c r="N235" s="153" t="s">
        <v>42</v>
      </c>
      <c r="O235" s="58"/>
      <c r="P235" s="154">
        <f>O235*H235</f>
        <v>0</v>
      </c>
      <c r="Q235" s="154">
        <v>0</v>
      </c>
      <c r="R235" s="154">
        <f>Q235*H235</f>
        <v>0</v>
      </c>
      <c r="S235" s="154">
        <v>0</v>
      </c>
      <c r="T235" s="155">
        <f>S235*H235</f>
        <v>0</v>
      </c>
      <c r="U235" s="32"/>
      <c r="V235" s="32"/>
      <c r="W235" s="32"/>
      <c r="X235" s="32"/>
      <c r="Y235" s="32"/>
      <c r="Z235" s="32"/>
      <c r="AA235" s="32"/>
      <c r="AB235" s="32"/>
      <c r="AC235" s="32"/>
      <c r="AD235" s="32"/>
      <c r="AE235" s="32"/>
      <c r="AR235" s="156" t="s">
        <v>179</v>
      </c>
      <c r="AT235" s="156" t="s">
        <v>174</v>
      </c>
      <c r="AU235" s="156" t="s">
        <v>86</v>
      </c>
      <c r="AY235" s="17" t="s">
        <v>172</v>
      </c>
      <c r="BE235" s="157">
        <f>IF(N235="základní",J235,0)</f>
        <v>0</v>
      </c>
      <c r="BF235" s="157">
        <f>IF(N235="snížená",J235,0)</f>
        <v>0</v>
      </c>
      <c r="BG235" s="157">
        <f>IF(N235="zákl. přenesená",J235,0)</f>
        <v>0</v>
      </c>
      <c r="BH235" s="157">
        <f>IF(N235="sníž. přenesená",J235,0)</f>
        <v>0</v>
      </c>
      <c r="BI235" s="157">
        <f>IF(N235="nulová",J235,0)</f>
        <v>0</v>
      </c>
      <c r="BJ235" s="17" t="s">
        <v>8</v>
      </c>
      <c r="BK235" s="157">
        <f>ROUND(I235*H235,0)</f>
        <v>0</v>
      </c>
      <c r="BL235" s="17" t="s">
        <v>179</v>
      </c>
      <c r="BM235" s="156" t="s">
        <v>740</v>
      </c>
    </row>
    <row r="236" spans="1:65" s="12" customFormat="1" ht="22.9" customHeight="1" x14ac:dyDescent="0.2">
      <c r="B236" s="131"/>
      <c r="D236" s="132" t="s">
        <v>76</v>
      </c>
      <c r="E236" s="142" t="s">
        <v>331</v>
      </c>
      <c r="F236" s="142" t="s">
        <v>332</v>
      </c>
      <c r="I236" s="134"/>
      <c r="J236" s="143">
        <f>BK236</f>
        <v>0</v>
      </c>
      <c r="L236" s="131"/>
      <c r="M236" s="136"/>
      <c r="N236" s="137"/>
      <c r="O236" s="137"/>
      <c r="P236" s="138">
        <f>P237</f>
        <v>0</v>
      </c>
      <c r="Q236" s="137"/>
      <c r="R236" s="138">
        <f>R237</f>
        <v>0</v>
      </c>
      <c r="S236" s="137"/>
      <c r="T236" s="139">
        <f>T237</f>
        <v>0</v>
      </c>
      <c r="AR236" s="132" t="s">
        <v>8</v>
      </c>
      <c r="AT236" s="140" t="s">
        <v>76</v>
      </c>
      <c r="AU236" s="140" t="s">
        <v>8</v>
      </c>
      <c r="AY236" s="132" t="s">
        <v>172</v>
      </c>
      <c r="BK236" s="141">
        <f>BK237</f>
        <v>0</v>
      </c>
    </row>
    <row r="237" spans="1:65" s="2" customFormat="1" ht="24.2" customHeight="1" x14ac:dyDescent="0.2">
      <c r="A237" s="32"/>
      <c r="B237" s="144"/>
      <c r="C237" s="145" t="s">
        <v>366</v>
      </c>
      <c r="D237" s="145" t="s">
        <v>174</v>
      </c>
      <c r="E237" s="146" t="s">
        <v>334</v>
      </c>
      <c r="F237" s="147" t="s">
        <v>335</v>
      </c>
      <c r="G237" s="148" t="s">
        <v>316</v>
      </c>
      <c r="H237" s="149">
        <v>5.4790000000000001</v>
      </c>
      <c r="I237" s="150"/>
      <c r="J237" s="151">
        <f>ROUND(I237*H237,0)</f>
        <v>0</v>
      </c>
      <c r="K237" s="147" t="s">
        <v>178</v>
      </c>
      <c r="L237" s="33"/>
      <c r="M237" s="152" t="s">
        <v>1</v>
      </c>
      <c r="N237" s="153" t="s">
        <v>42</v>
      </c>
      <c r="O237" s="58"/>
      <c r="P237" s="154">
        <f>O237*H237</f>
        <v>0</v>
      </c>
      <c r="Q237" s="154">
        <v>0</v>
      </c>
      <c r="R237" s="154">
        <f>Q237*H237</f>
        <v>0</v>
      </c>
      <c r="S237" s="154">
        <v>0</v>
      </c>
      <c r="T237" s="155">
        <f>S237*H237</f>
        <v>0</v>
      </c>
      <c r="U237" s="32"/>
      <c r="V237" s="32"/>
      <c r="W237" s="32"/>
      <c r="X237" s="32"/>
      <c r="Y237" s="32"/>
      <c r="Z237" s="32"/>
      <c r="AA237" s="32"/>
      <c r="AB237" s="32"/>
      <c r="AC237" s="32"/>
      <c r="AD237" s="32"/>
      <c r="AE237" s="32"/>
      <c r="AR237" s="156" t="s">
        <v>179</v>
      </c>
      <c r="AT237" s="156" t="s">
        <v>174</v>
      </c>
      <c r="AU237" s="156" t="s">
        <v>86</v>
      </c>
      <c r="AY237" s="17" t="s">
        <v>172</v>
      </c>
      <c r="BE237" s="157">
        <f>IF(N237="základní",J237,0)</f>
        <v>0</v>
      </c>
      <c r="BF237" s="157">
        <f>IF(N237="snížená",J237,0)</f>
        <v>0</v>
      </c>
      <c r="BG237" s="157">
        <f>IF(N237="zákl. přenesená",J237,0)</f>
        <v>0</v>
      </c>
      <c r="BH237" s="157">
        <f>IF(N237="sníž. přenesená",J237,0)</f>
        <v>0</v>
      </c>
      <c r="BI237" s="157">
        <f>IF(N237="nulová",J237,0)</f>
        <v>0</v>
      </c>
      <c r="BJ237" s="17" t="s">
        <v>8</v>
      </c>
      <c r="BK237" s="157">
        <f>ROUND(I237*H237,0)</f>
        <v>0</v>
      </c>
      <c r="BL237" s="17" t="s">
        <v>179</v>
      </c>
      <c r="BM237" s="156" t="s">
        <v>741</v>
      </c>
    </row>
    <row r="238" spans="1:65" s="12" customFormat="1" ht="25.9" customHeight="1" x14ac:dyDescent="0.2">
      <c r="B238" s="131"/>
      <c r="D238" s="132" t="s">
        <v>76</v>
      </c>
      <c r="E238" s="133" t="s">
        <v>337</v>
      </c>
      <c r="F238" s="133" t="s">
        <v>338</v>
      </c>
      <c r="I238" s="134"/>
      <c r="J238" s="135">
        <f>BK238</f>
        <v>0</v>
      </c>
      <c r="L238" s="131"/>
      <c r="M238" s="136"/>
      <c r="N238" s="137"/>
      <c r="O238" s="137"/>
      <c r="P238" s="138">
        <f>P239+P248+P269+P275+P292+P306</f>
        <v>0</v>
      </c>
      <c r="Q238" s="137"/>
      <c r="R238" s="138">
        <f>R239+R248+R269+R275+R292+R306</f>
        <v>0.55573393919000003</v>
      </c>
      <c r="S238" s="137"/>
      <c r="T238" s="139">
        <f>T239+T248+T269+T275+T292+T306</f>
        <v>0.665964</v>
      </c>
      <c r="AR238" s="132" t="s">
        <v>86</v>
      </c>
      <c r="AT238" s="140" t="s">
        <v>76</v>
      </c>
      <c r="AU238" s="140" t="s">
        <v>77</v>
      </c>
      <c r="AY238" s="132" t="s">
        <v>172</v>
      </c>
      <c r="BK238" s="141">
        <f>BK239+BK248+BK269+BK275+BK292+BK306</f>
        <v>0</v>
      </c>
    </row>
    <row r="239" spans="1:65" s="12" customFormat="1" ht="22.9" customHeight="1" x14ac:dyDescent="0.2">
      <c r="B239" s="131"/>
      <c r="D239" s="132" t="s">
        <v>76</v>
      </c>
      <c r="E239" s="142" t="s">
        <v>339</v>
      </c>
      <c r="F239" s="142" t="s">
        <v>340</v>
      </c>
      <c r="I239" s="134"/>
      <c r="J239" s="143">
        <f>BK239</f>
        <v>0</v>
      </c>
      <c r="L239" s="131"/>
      <c r="M239" s="136"/>
      <c r="N239" s="137"/>
      <c r="O239" s="137"/>
      <c r="P239" s="138">
        <f>SUM(P240:P247)</f>
        <v>0</v>
      </c>
      <c r="Q239" s="137"/>
      <c r="R239" s="138">
        <f>SUM(R240:R247)</f>
        <v>4.6490999999999998E-3</v>
      </c>
      <c r="S239" s="137"/>
      <c r="T239" s="139">
        <f>SUM(T240:T247)</f>
        <v>0</v>
      </c>
      <c r="AR239" s="132" t="s">
        <v>86</v>
      </c>
      <c r="AT239" s="140" t="s">
        <v>76</v>
      </c>
      <c r="AU239" s="140" t="s">
        <v>8</v>
      </c>
      <c r="AY239" s="132" t="s">
        <v>172</v>
      </c>
      <c r="BK239" s="141">
        <f>SUM(BK240:BK247)</f>
        <v>0</v>
      </c>
    </row>
    <row r="240" spans="1:65" s="2" customFormat="1" ht="24.2" customHeight="1" x14ac:dyDescent="0.2">
      <c r="A240" s="32"/>
      <c r="B240" s="144"/>
      <c r="C240" s="145" t="s">
        <v>373</v>
      </c>
      <c r="D240" s="145" t="s">
        <v>174</v>
      </c>
      <c r="E240" s="146" t="s">
        <v>342</v>
      </c>
      <c r="F240" s="147" t="s">
        <v>343</v>
      </c>
      <c r="G240" s="148" t="s">
        <v>187</v>
      </c>
      <c r="H240" s="149">
        <v>4.92</v>
      </c>
      <c r="I240" s="150"/>
      <c r="J240" s="151">
        <f>ROUND(I240*H240,0)</f>
        <v>0</v>
      </c>
      <c r="K240" s="147" t="s">
        <v>178</v>
      </c>
      <c r="L240" s="33"/>
      <c r="M240" s="152" t="s">
        <v>1</v>
      </c>
      <c r="N240" s="153" t="s">
        <v>42</v>
      </c>
      <c r="O240" s="58"/>
      <c r="P240" s="154">
        <f>O240*H240</f>
        <v>0</v>
      </c>
      <c r="Q240" s="154">
        <v>6.2500000000000001E-4</v>
      </c>
      <c r="R240" s="154">
        <f>Q240*H240</f>
        <v>3.075E-3</v>
      </c>
      <c r="S240" s="154">
        <v>0</v>
      </c>
      <c r="T240" s="155">
        <f>S240*H240</f>
        <v>0</v>
      </c>
      <c r="U240" s="32"/>
      <c r="V240" s="32"/>
      <c r="W240" s="32"/>
      <c r="X240" s="32"/>
      <c r="Y240" s="32"/>
      <c r="Z240" s="32"/>
      <c r="AA240" s="32"/>
      <c r="AB240" s="32"/>
      <c r="AC240" s="32"/>
      <c r="AD240" s="32"/>
      <c r="AE240" s="32"/>
      <c r="AR240" s="156" t="s">
        <v>82</v>
      </c>
      <c r="AT240" s="156" t="s">
        <v>174</v>
      </c>
      <c r="AU240" s="156" t="s">
        <v>86</v>
      </c>
      <c r="AY240" s="17" t="s">
        <v>172</v>
      </c>
      <c r="BE240" s="157">
        <f>IF(N240="základní",J240,0)</f>
        <v>0</v>
      </c>
      <c r="BF240" s="157">
        <f>IF(N240="snížená",J240,0)</f>
        <v>0</v>
      </c>
      <c r="BG240" s="157">
        <f>IF(N240="zákl. přenesená",J240,0)</f>
        <v>0</v>
      </c>
      <c r="BH240" s="157">
        <f>IF(N240="sníž. přenesená",J240,0)</f>
        <v>0</v>
      </c>
      <c r="BI240" s="157">
        <f>IF(N240="nulová",J240,0)</f>
        <v>0</v>
      </c>
      <c r="BJ240" s="17" t="s">
        <v>8</v>
      </c>
      <c r="BK240" s="157">
        <f>ROUND(I240*H240,0)</f>
        <v>0</v>
      </c>
      <c r="BL240" s="17" t="s">
        <v>82</v>
      </c>
      <c r="BM240" s="156" t="s">
        <v>742</v>
      </c>
    </row>
    <row r="241" spans="1:65" s="13" customFormat="1" ht="11.25" x14ac:dyDescent="0.2">
      <c r="B241" s="158"/>
      <c r="D241" s="159" t="s">
        <v>181</v>
      </c>
      <c r="E241" s="160" t="s">
        <v>1</v>
      </c>
      <c r="F241" s="161" t="s">
        <v>345</v>
      </c>
      <c r="H241" s="162">
        <v>4.92</v>
      </c>
      <c r="I241" s="163"/>
      <c r="L241" s="158"/>
      <c r="M241" s="164"/>
      <c r="N241" s="165"/>
      <c r="O241" s="165"/>
      <c r="P241" s="165"/>
      <c r="Q241" s="165"/>
      <c r="R241" s="165"/>
      <c r="S241" s="165"/>
      <c r="T241" s="166"/>
      <c r="AT241" s="160" t="s">
        <v>181</v>
      </c>
      <c r="AU241" s="160" t="s">
        <v>86</v>
      </c>
      <c r="AV241" s="13" t="s">
        <v>86</v>
      </c>
      <c r="AW241" s="13" t="s">
        <v>33</v>
      </c>
      <c r="AX241" s="13" t="s">
        <v>77</v>
      </c>
      <c r="AY241" s="160" t="s">
        <v>172</v>
      </c>
    </row>
    <row r="242" spans="1:65" s="14" customFormat="1" ht="11.25" x14ac:dyDescent="0.2">
      <c r="B242" s="167"/>
      <c r="D242" s="159" t="s">
        <v>181</v>
      </c>
      <c r="E242" s="168" t="s">
        <v>1</v>
      </c>
      <c r="F242" s="169" t="s">
        <v>183</v>
      </c>
      <c r="H242" s="170">
        <v>4.92</v>
      </c>
      <c r="I242" s="171"/>
      <c r="L242" s="167"/>
      <c r="M242" s="172"/>
      <c r="N242" s="173"/>
      <c r="O242" s="173"/>
      <c r="P242" s="173"/>
      <c r="Q242" s="173"/>
      <c r="R242" s="173"/>
      <c r="S242" s="173"/>
      <c r="T242" s="174"/>
      <c r="AT242" s="168" t="s">
        <v>181</v>
      </c>
      <c r="AU242" s="168" t="s">
        <v>86</v>
      </c>
      <c r="AV242" s="14" t="s">
        <v>184</v>
      </c>
      <c r="AW242" s="14" t="s">
        <v>33</v>
      </c>
      <c r="AX242" s="14" t="s">
        <v>8</v>
      </c>
      <c r="AY242" s="168" t="s">
        <v>172</v>
      </c>
    </row>
    <row r="243" spans="1:65" s="2" customFormat="1" ht="24.2" customHeight="1" x14ac:dyDescent="0.2">
      <c r="A243" s="32"/>
      <c r="B243" s="144"/>
      <c r="C243" s="145" t="s">
        <v>378</v>
      </c>
      <c r="D243" s="145" t="s">
        <v>174</v>
      </c>
      <c r="E243" s="146" t="s">
        <v>347</v>
      </c>
      <c r="F243" s="147" t="s">
        <v>348</v>
      </c>
      <c r="G243" s="148" t="s">
        <v>187</v>
      </c>
      <c r="H243" s="149">
        <v>4.7699999999999996</v>
      </c>
      <c r="I243" s="150"/>
      <c r="J243" s="151">
        <f>ROUND(I243*H243,0)</f>
        <v>0</v>
      </c>
      <c r="K243" s="147" t="s">
        <v>178</v>
      </c>
      <c r="L243" s="33"/>
      <c r="M243" s="152" t="s">
        <v>1</v>
      </c>
      <c r="N243" s="153" t="s">
        <v>42</v>
      </c>
      <c r="O243" s="58"/>
      <c r="P243" s="154">
        <f>O243*H243</f>
        <v>0</v>
      </c>
      <c r="Q243" s="154">
        <v>0</v>
      </c>
      <c r="R243" s="154">
        <f>Q243*H243</f>
        <v>0</v>
      </c>
      <c r="S243" s="154">
        <v>0</v>
      </c>
      <c r="T243" s="155">
        <f>S243*H243</f>
        <v>0</v>
      </c>
      <c r="U243" s="32"/>
      <c r="V243" s="32"/>
      <c r="W243" s="32"/>
      <c r="X243" s="32"/>
      <c r="Y243" s="32"/>
      <c r="Z243" s="32"/>
      <c r="AA243" s="32"/>
      <c r="AB243" s="32"/>
      <c r="AC243" s="32"/>
      <c r="AD243" s="32"/>
      <c r="AE243" s="32"/>
      <c r="AR243" s="156" t="s">
        <v>82</v>
      </c>
      <c r="AT243" s="156" t="s">
        <v>174</v>
      </c>
      <c r="AU243" s="156" t="s">
        <v>86</v>
      </c>
      <c r="AY243" s="17" t="s">
        <v>172</v>
      </c>
      <c r="BE243" s="157">
        <f>IF(N243="základní",J243,0)</f>
        <v>0</v>
      </c>
      <c r="BF243" s="157">
        <f>IF(N243="snížená",J243,0)</f>
        <v>0</v>
      </c>
      <c r="BG243" s="157">
        <f>IF(N243="zákl. přenesená",J243,0)</f>
        <v>0</v>
      </c>
      <c r="BH243" s="157">
        <f>IF(N243="sníž. přenesená",J243,0)</f>
        <v>0</v>
      </c>
      <c r="BI243" s="157">
        <f>IF(N243="nulová",J243,0)</f>
        <v>0</v>
      </c>
      <c r="BJ243" s="17" t="s">
        <v>8</v>
      </c>
      <c r="BK243" s="157">
        <f>ROUND(I243*H243,0)</f>
        <v>0</v>
      </c>
      <c r="BL243" s="17" t="s">
        <v>82</v>
      </c>
      <c r="BM243" s="156" t="s">
        <v>743</v>
      </c>
    </row>
    <row r="244" spans="1:65" s="13" customFormat="1" ht="11.25" x14ac:dyDescent="0.2">
      <c r="B244" s="158"/>
      <c r="D244" s="159" t="s">
        <v>181</v>
      </c>
      <c r="E244" s="160" t="s">
        <v>1</v>
      </c>
      <c r="F244" s="161" t="s">
        <v>103</v>
      </c>
      <c r="H244" s="162">
        <v>4.7699999999999996</v>
      </c>
      <c r="I244" s="163"/>
      <c r="L244" s="158"/>
      <c r="M244" s="164"/>
      <c r="N244" s="165"/>
      <c r="O244" s="165"/>
      <c r="P244" s="165"/>
      <c r="Q244" s="165"/>
      <c r="R244" s="165"/>
      <c r="S244" s="165"/>
      <c r="T244" s="166"/>
      <c r="AT244" s="160" t="s">
        <v>181</v>
      </c>
      <c r="AU244" s="160" t="s">
        <v>86</v>
      </c>
      <c r="AV244" s="13" t="s">
        <v>86</v>
      </c>
      <c r="AW244" s="13" t="s">
        <v>33</v>
      </c>
      <c r="AX244" s="13" t="s">
        <v>8</v>
      </c>
      <c r="AY244" s="160" t="s">
        <v>172</v>
      </c>
    </row>
    <row r="245" spans="1:65" s="2" customFormat="1" ht="24.2" customHeight="1" x14ac:dyDescent="0.2">
      <c r="A245" s="32"/>
      <c r="B245" s="144"/>
      <c r="C245" s="175" t="s">
        <v>382</v>
      </c>
      <c r="D245" s="175" t="s">
        <v>210</v>
      </c>
      <c r="E245" s="176" t="s">
        <v>351</v>
      </c>
      <c r="F245" s="177" t="s">
        <v>352</v>
      </c>
      <c r="G245" s="178" t="s">
        <v>187</v>
      </c>
      <c r="H245" s="179">
        <v>5.2469999999999999</v>
      </c>
      <c r="I245" s="180"/>
      <c r="J245" s="181">
        <f>ROUND(I245*H245,0)</f>
        <v>0</v>
      </c>
      <c r="K245" s="177" t="s">
        <v>178</v>
      </c>
      <c r="L245" s="182"/>
      <c r="M245" s="183" t="s">
        <v>1</v>
      </c>
      <c r="N245" s="184" t="s">
        <v>42</v>
      </c>
      <c r="O245" s="58"/>
      <c r="P245" s="154">
        <f>O245*H245</f>
        <v>0</v>
      </c>
      <c r="Q245" s="154">
        <v>2.9999999999999997E-4</v>
      </c>
      <c r="R245" s="154">
        <f>Q245*H245</f>
        <v>1.5740999999999999E-3</v>
      </c>
      <c r="S245" s="154">
        <v>0</v>
      </c>
      <c r="T245" s="155">
        <f>S245*H245</f>
        <v>0</v>
      </c>
      <c r="U245" s="32"/>
      <c r="V245" s="32"/>
      <c r="W245" s="32"/>
      <c r="X245" s="32"/>
      <c r="Y245" s="32"/>
      <c r="Z245" s="32"/>
      <c r="AA245" s="32"/>
      <c r="AB245" s="32"/>
      <c r="AC245" s="32"/>
      <c r="AD245" s="32"/>
      <c r="AE245" s="32"/>
      <c r="AR245" s="156" t="s">
        <v>346</v>
      </c>
      <c r="AT245" s="156" t="s">
        <v>210</v>
      </c>
      <c r="AU245" s="156" t="s">
        <v>86</v>
      </c>
      <c r="AY245" s="17" t="s">
        <v>172</v>
      </c>
      <c r="BE245" s="157">
        <f>IF(N245="základní",J245,0)</f>
        <v>0</v>
      </c>
      <c r="BF245" s="157">
        <f>IF(N245="snížená",J245,0)</f>
        <v>0</v>
      </c>
      <c r="BG245" s="157">
        <f>IF(N245="zákl. přenesená",J245,0)</f>
        <v>0</v>
      </c>
      <c r="BH245" s="157">
        <f>IF(N245="sníž. přenesená",J245,0)</f>
        <v>0</v>
      </c>
      <c r="BI245" s="157">
        <f>IF(N245="nulová",J245,0)</f>
        <v>0</v>
      </c>
      <c r="BJ245" s="17" t="s">
        <v>8</v>
      </c>
      <c r="BK245" s="157">
        <f>ROUND(I245*H245,0)</f>
        <v>0</v>
      </c>
      <c r="BL245" s="17" t="s">
        <v>82</v>
      </c>
      <c r="BM245" s="156" t="s">
        <v>744</v>
      </c>
    </row>
    <row r="246" spans="1:65" s="13" customFormat="1" ht="11.25" x14ac:dyDescent="0.2">
      <c r="B246" s="158"/>
      <c r="D246" s="159" t="s">
        <v>181</v>
      </c>
      <c r="E246" s="160" t="s">
        <v>1</v>
      </c>
      <c r="F246" s="161" t="s">
        <v>354</v>
      </c>
      <c r="H246" s="162">
        <v>5.2469999999999999</v>
      </c>
      <c r="I246" s="163"/>
      <c r="L246" s="158"/>
      <c r="M246" s="164"/>
      <c r="N246" s="165"/>
      <c r="O246" s="165"/>
      <c r="P246" s="165"/>
      <c r="Q246" s="165"/>
      <c r="R246" s="165"/>
      <c r="S246" s="165"/>
      <c r="T246" s="166"/>
      <c r="AT246" s="160" t="s">
        <v>181</v>
      </c>
      <c r="AU246" s="160" t="s">
        <v>86</v>
      </c>
      <c r="AV246" s="13" t="s">
        <v>86</v>
      </c>
      <c r="AW246" s="13" t="s">
        <v>33</v>
      </c>
      <c r="AX246" s="13" t="s">
        <v>8</v>
      </c>
      <c r="AY246" s="160" t="s">
        <v>172</v>
      </c>
    </row>
    <row r="247" spans="1:65" s="2" customFormat="1" ht="24.2" customHeight="1" x14ac:dyDescent="0.2">
      <c r="A247" s="32"/>
      <c r="B247" s="144"/>
      <c r="C247" s="145" t="s">
        <v>386</v>
      </c>
      <c r="D247" s="145" t="s">
        <v>174</v>
      </c>
      <c r="E247" s="146" t="s">
        <v>356</v>
      </c>
      <c r="F247" s="147" t="s">
        <v>357</v>
      </c>
      <c r="G247" s="148" t="s">
        <v>316</v>
      </c>
      <c r="H247" s="149">
        <v>5.0000000000000001E-3</v>
      </c>
      <c r="I247" s="150"/>
      <c r="J247" s="151">
        <f>ROUND(I247*H247,0)</f>
        <v>0</v>
      </c>
      <c r="K247" s="147" t="s">
        <v>178</v>
      </c>
      <c r="L247" s="33"/>
      <c r="M247" s="152" t="s">
        <v>1</v>
      </c>
      <c r="N247" s="153" t="s">
        <v>42</v>
      </c>
      <c r="O247" s="58"/>
      <c r="P247" s="154">
        <f>O247*H247</f>
        <v>0</v>
      </c>
      <c r="Q247" s="154">
        <v>0</v>
      </c>
      <c r="R247" s="154">
        <f>Q247*H247</f>
        <v>0</v>
      </c>
      <c r="S247" s="154">
        <v>0</v>
      </c>
      <c r="T247" s="155">
        <f>S247*H247</f>
        <v>0</v>
      </c>
      <c r="U247" s="32"/>
      <c r="V247" s="32"/>
      <c r="W247" s="32"/>
      <c r="X247" s="32"/>
      <c r="Y247" s="32"/>
      <c r="Z247" s="32"/>
      <c r="AA247" s="32"/>
      <c r="AB247" s="32"/>
      <c r="AC247" s="32"/>
      <c r="AD247" s="32"/>
      <c r="AE247" s="32"/>
      <c r="AR247" s="156" t="s">
        <v>82</v>
      </c>
      <c r="AT247" s="156" t="s">
        <v>174</v>
      </c>
      <c r="AU247" s="156" t="s">
        <v>86</v>
      </c>
      <c r="AY247" s="17" t="s">
        <v>172</v>
      </c>
      <c r="BE247" s="157">
        <f>IF(N247="základní",J247,0)</f>
        <v>0</v>
      </c>
      <c r="BF247" s="157">
        <f>IF(N247="snížená",J247,0)</f>
        <v>0</v>
      </c>
      <c r="BG247" s="157">
        <f>IF(N247="zákl. přenesená",J247,0)</f>
        <v>0</v>
      </c>
      <c r="BH247" s="157">
        <f>IF(N247="sníž. přenesená",J247,0)</f>
        <v>0</v>
      </c>
      <c r="BI247" s="157">
        <f>IF(N247="nulová",J247,0)</f>
        <v>0</v>
      </c>
      <c r="BJ247" s="17" t="s">
        <v>8</v>
      </c>
      <c r="BK247" s="157">
        <f>ROUND(I247*H247,0)</f>
        <v>0</v>
      </c>
      <c r="BL247" s="17" t="s">
        <v>82</v>
      </c>
      <c r="BM247" s="156" t="s">
        <v>745</v>
      </c>
    </row>
    <row r="248" spans="1:65" s="12" customFormat="1" ht="22.9" customHeight="1" x14ac:dyDescent="0.2">
      <c r="B248" s="131"/>
      <c r="D248" s="132" t="s">
        <v>76</v>
      </c>
      <c r="E248" s="142" t="s">
        <v>359</v>
      </c>
      <c r="F248" s="142" t="s">
        <v>360</v>
      </c>
      <c r="I248" s="134"/>
      <c r="J248" s="143">
        <f>BK248</f>
        <v>0</v>
      </c>
      <c r="L248" s="131"/>
      <c r="M248" s="136"/>
      <c r="N248" s="137"/>
      <c r="O248" s="137"/>
      <c r="P248" s="138">
        <f>SUM(P249:P268)</f>
        <v>0</v>
      </c>
      <c r="Q248" s="137"/>
      <c r="R248" s="138">
        <f>SUM(R249:R268)</f>
        <v>0.36484957469000001</v>
      </c>
      <c r="S248" s="137"/>
      <c r="T248" s="139">
        <f>SUM(T249:T268)</f>
        <v>0.42918000000000001</v>
      </c>
      <c r="AR248" s="132" t="s">
        <v>86</v>
      </c>
      <c r="AT248" s="140" t="s">
        <v>76</v>
      </c>
      <c r="AU248" s="140" t="s">
        <v>8</v>
      </c>
      <c r="AY248" s="132" t="s">
        <v>172</v>
      </c>
      <c r="BK248" s="141">
        <f>SUM(BK249:BK268)</f>
        <v>0</v>
      </c>
    </row>
    <row r="249" spans="1:65" s="2" customFormat="1" ht="24.2" customHeight="1" x14ac:dyDescent="0.2">
      <c r="A249" s="32"/>
      <c r="B249" s="144"/>
      <c r="C249" s="145" t="s">
        <v>390</v>
      </c>
      <c r="D249" s="145" t="s">
        <v>174</v>
      </c>
      <c r="E249" s="146" t="s">
        <v>362</v>
      </c>
      <c r="F249" s="147" t="s">
        <v>363</v>
      </c>
      <c r="G249" s="148" t="s">
        <v>177</v>
      </c>
      <c r="H249" s="149">
        <v>0.45800000000000002</v>
      </c>
      <c r="I249" s="150"/>
      <c r="J249" s="151">
        <f>ROUND(I249*H249,0)</f>
        <v>0</v>
      </c>
      <c r="K249" s="147" t="s">
        <v>178</v>
      </c>
      <c r="L249" s="33"/>
      <c r="M249" s="152" t="s">
        <v>1</v>
      </c>
      <c r="N249" s="153" t="s">
        <v>42</v>
      </c>
      <c r="O249" s="58"/>
      <c r="P249" s="154">
        <f>O249*H249</f>
        <v>0</v>
      </c>
      <c r="Q249" s="154">
        <v>1.89E-3</v>
      </c>
      <c r="R249" s="154">
        <f>Q249*H249</f>
        <v>8.6562E-4</v>
      </c>
      <c r="S249" s="154">
        <v>0</v>
      </c>
      <c r="T249" s="155">
        <f>S249*H249</f>
        <v>0</v>
      </c>
      <c r="U249" s="32"/>
      <c r="V249" s="32"/>
      <c r="W249" s="32"/>
      <c r="X249" s="32"/>
      <c r="Y249" s="32"/>
      <c r="Z249" s="32"/>
      <c r="AA249" s="32"/>
      <c r="AB249" s="32"/>
      <c r="AC249" s="32"/>
      <c r="AD249" s="32"/>
      <c r="AE249" s="32"/>
      <c r="AR249" s="156" t="s">
        <v>82</v>
      </c>
      <c r="AT249" s="156" t="s">
        <v>174</v>
      </c>
      <c r="AU249" s="156" t="s">
        <v>86</v>
      </c>
      <c r="AY249" s="17" t="s">
        <v>172</v>
      </c>
      <c r="BE249" s="157">
        <f>IF(N249="základní",J249,0)</f>
        <v>0</v>
      </c>
      <c r="BF249" s="157">
        <f>IF(N249="snížená",J249,0)</f>
        <v>0</v>
      </c>
      <c r="BG249" s="157">
        <f>IF(N249="zákl. přenesená",J249,0)</f>
        <v>0</v>
      </c>
      <c r="BH249" s="157">
        <f>IF(N249="sníž. přenesená",J249,0)</f>
        <v>0</v>
      </c>
      <c r="BI249" s="157">
        <f>IF(N249="nulová",J249,0)</f>
        <v>0</v>
      </c>
      <c r="BJ249" s="17" t="s">
        <v>8</v>
      </c>
      <c r="BK249" s="157">
        <f>ROUND(I249*H249,0)</f>
        <v>0</v>
      </c>
      <c r="BL249" s="17" t="s">
        <v>82</v>
      </c>
      <c r="BM249" s="156" t="s">
        <v>746</v>
      </c>
    </row>
    <row r="250" spans="1:65" s="13" customFormat="1" ht="11.25" x14ac:dyDescent="0.2">
      <c r="B250" s="158"/>
      <c r="D250" s="159" t="s">
        <v>181</v>
      </c>
      <c r="E250" s="160" t="s">
        <v>1</v>
      </c>
      <c r="F250" s="161" t="s">
        <v>365</v>
      </c>
      <c r="H250" s="162">
        <v>0.45800000000000002</v>
      </c>
      <c r="I250" s="163"/>
      <c r="L250" s="158"/>
      <c r="M250" s="164"/>
      <c r="N250" s="165"/>
      <c r="O250" s="165"/>
      <c r="P250" s="165"/>
      <c r="Q250" s="165"/>
      <c r="R250" s="165"/>
      <c r="S250" s="165"/>
      <c r="T250" s="166"/>
      <c r="AT250" s="160" t="s">
        <v>181</v>
      </c>
      <c r="AU250" s="160" t="s">
        <v>86</v>
      </c>
      <c r="AV250" s="13" t="s">
        <v>86</v>
      </c>
      <c r="AW250" s="13" t="s">
        <v>33</v>
      </c>
      <c r="AX250" s="13" t="s">
        <v>8</v>
      </c>
      <c r="AY250" s="160" t="s">
        <v>172</v>
      </c>
    </row>
    <row r="251" spans="1:65" s="2" customFormat="1" ht="24.2" customHeight="1" x14ac:dyDescent="0.2">
      <c r="A251" s="32"/>
      <c r="B251" s="144"/>
      <c r="C251" s="145" t="s">
        <v>396</v>
      </c>
      <c r="D251" s="145" t="s">
        <v>174</v>
      </c>
      <c r="E251" s="146" t="s">
        <v>367</v>
      </c>
      <c r="F251" s="147" t="s">
        <v>368</v>
      </c>
      <c r="G251" s="148" t="s">
        <v>187</v>
      </c>
      <c r="H251" s="149">
        <v>19.071999999999999</v>
      </c>
      <c r="I251" s="150"/>
      <c r="J251" s="151">
        <f>ROUND(I251*H251,0)</f>
        <v>0</v>
      </c>
      <c r="K251" s="147" t="s">
        <v>178</v>
      </c>
      <c r="L251" s="33"/>
      <c r="M251" s="152" t="s">
        <v>1</v>
      </c>
      <c r="N251" s="153" t="s">
        <v>42</v>
      </c>
      <c r="O251" s="58"/>
      <c r="P251" s="154">
        <f>O251*H251</f>
        <v>0</v>
      </c>
      <c r="Q251" s="154">
        <v>0</v>
      </c>
      <c r="R251" s="154">
        <f>Q251*H251</f>
        <v>0</v>
      </c>
      <c r="S251" s="154">
        <v>0</v>
      </c>
      <c r="T251" s="155">
        <f>S251*H251</f>
        <v>0</v>
      </c>
      <c r="U251" s="32"/>
      <c r="V251" s="32"/>
      <c r="W251" s="32"/>
      <c r="X251" s="32"/>
      <c r="Y251" s="32"/>
      <c r="Z251" s="32"/>
      <c r="AA251" s="32"/>
      <c r="AB251" s="32"/>
      <c r="AC251" s="32"/>
      <c r="AD251" s="32"/>
      <c r="AE251" s="32"/>
      <c r="AR251" s="156" t="s">
        <v>82</v>
      </c>
      <c r="AT251" s="156" t="s">
        <v>174</v>
      </c>
      <c r="AU251" s="156" t="s">
        <v>86</v>
      </c>
      <c r="AY251" s="17" t="s">
        <v>172</v>
      </c>
      <c r="BE251" s="157">
        <f>IF(N251="základní",J251,0)</f>
        <v>0</v>
      </c>
      <c r="BF251" s="157">
        <f>IF(N251="snížená",J251,0)</f>
        <v>0</v>
      </c>
      <c r="BG251" s="157">
        <f>IF(N251="zákl. přenesená",J251,0)</f>
        <v>0</v>
      </c>
      <c r="BH251" s="157">
        <f>IF(N251="sníž. přenesená",J251,0)</f>
        <v>0</v>
      </c>
      <c r="BI251" s="157">
        <f>IF(N251="nulová",J251,0)</f>
        <v>0</v>
      </c>
      <c r="BJ251" s="17" t="s">
        <v>8</v>
      </c>
      <c r="BK251" s="157">
        <f>ROUND(I251*H251,0)</f>
        <v>0</v>
      </c>
      <c r="BL251" s="17" t="s">
        <v>82</v>
      </c>
      <c r="BM251" s="156" t="s">
        <v>747</v>
      </c>
    </row>
    <row r="252" spans="1:65" s="13" customFormat="1" ht="11.25" x14ac:dyDescent="0.2">
      <c r="B252" s="158"/>
      <c r="D252" s="159" t="s">
        <v>181</v>
      </c>
      <c r="E252" s="160" t="s">
        <v>1</v>
      </c>
      <c r="F252" s="161" t="s">
        <v>748</v>
      </c>
      <c r="H252" s="162">
        <v>12.16</v>
      </c>
      <c r="I252" s="163"/>
      <c r="L252" s="158"/>
      <c r="M252" s="164"/>
      <c r="N252" s="165"/>
      <c r="O252" s="165"/>
      <c r="P252" s="165"/>
      <c r="Q252" s="165"/>
      <c r="R252" s="165"/>
      <c r="S252" s="165"/>
      <c r="T252" s="166"/>
      <c r="AT252" s="160" t="s">
        <v>181</v>
      </c>
      <c r="AU252" s="160" t="s">
        <v>86</v>
      </c>
      <c r="AV252" s="13" t="s">
        <v>86</v>
      </c>
      <c r="AW252" s="13" t="s">
        <v>33</v>
      </c>
      <c r="AX252" s="13" t="s">
        <v>77</v>
      </c>
      <c r="AY252" s="160" t="s">
        <v>172</v>
      </c>
    </row>
    <row r="253" spans="1:65" s="13" customFormat="1" ht="11.25" x14ac:dyDescent="0.2">
      <c r="B253" s="158"/>
      <c r="D253" s="159" t="s">
        <v>181</v>
      </c>
      <c r="E253" s="160" t="s">
        <v>1</v>
      </c>
      <c r="F253" s="161" t="s">
        <v>749</v>
      </c>
      <c r="H253" s="162">
        <v>6.9119999999999999</v>
      </c>
      <c r="I253" s="163"/>
      <c r="L253" s="158"/>
      <c r="M253" s="164"/>
      <c r="N253" s="165"/>
      <c r="O253" s="165"/>
      <c r="P253" s="165"/>
      <c r="Q253" s="165"/>
      <c r="R253" s="165"/>
      <c r="S253" s="165"/>
      <c r="T253" s="166"/>
      <c r="AT253" s="160" t="s">
        <v>181</v>
      </c>
      <c r="AU253" s="160" t="s">
        <v>86</v>
      </c>
      <c r="AV253" s="13" t="s">
        <v>86</v>
      </c>
      <c r="AW253" s="13" t="s">
        <v>33</v>
      </c>
      <c r="AX253" s="13" t="s">
        <v>77</v>
      </c>
      <c r="AY253" s="160" t="s">
        <v>172</v>
      </c>
    </row>
    <row r="254" spans="1:65" s="14" customFormat="1" ht="11.25" x14ac:dyDescent="0.2">
      <c r="B254" s="167"/>
      <c r="D254" s="159" t="s">
        <v>181</v>
      </c>
      <c r="E254" s="168" t="s">
        <v>119</v>
      </c>
      <c r="F254" s="169" t="s">
        <v>372</v>
      </c>
      <c r="H254" s="170">
        <v>19.071999999999999</v>
      </c>
      <c r="I254" s="171"/>
      <c r="L254" s="167"/>
      <c r="M254" s="172"/>
      <c r="N254" s="173"/>
      <c r="O254" s="173"/>
      <c r="P254" s="173"/>
      <c r="Q254" s="173"/>
      <c r="R254" s="173"/>
      <c r="S254" s="173"/>
      <c r="T254" s="174"/>
      <c r="AT254" s="168" t="s">
        <v>181</v>
      </c>
      <c r="AU254" s="168" t="s">
        <v>86</v>
      </c>
      <c r="AV254" s="14" t="s">
        <v>184</v>
      </c>
      <c r="AW254" s="14" t="s">
        <v>33</v>
      </c>
      <c r="AX254" s="14" t="s">
        <v>8</v>
      </c>
      <c r="AY254" s="168" t="s">
        <v>172</v>
      </c>
    </row>
    <row r="255" spans="1:65" s="2" customFormat="1" ht="24.2" customHeight="1" x14ac:dyDescent="0.2">
      <c r="A255" s="32"/>
      <c r="B255" s="144"/>
      <c r="C255" s="175" t="s">
        <v>400</v>
      </c>
      <c r="D255" s="175" t="s">
        <v>210</v>
      </c>
      <c r="E255" s="176" t="s">
        <v>374</v>
      </c>
      <c r="F255" s="177" t="s">
        <v>375</v>
      </c>
      <c r="G255" s="178" t="s">
        <v>177</v>
      </c>
      <c r="H255" s="179">
        <v>0.504</v>
      </c>
      <c r="I255" s="180"/>
      <c r="J255" s="181">
        <f>ROUND(I255*H255,0)</f>
        <v>0</v>
      </c>
      <c r="K255" s="177" t="s">
        <v>178</v>
      </c>
      <c r="L255" s="182"/>
      <c r="M255" s="183" t="s">
        <v>1</v>
      </c>
      <c r="N255" s="184" t="s">
        <v>42</v>
      </c>
      <c r="O255" s="58"/>
      <c r="P255" s="154">
        <f>O255*H255</f>
        <v>0</v>
      </c>
      <c r="Q255" s="154">
        <v>0.55000000000000004</v>
      </c>
      <c r="R255" s="154">
        <f>Q255*H255</f>
        <v>0.2772</v>
      </c>
      <c r="S255" s="154">
        <v>0</v>
      </c>
      <c r="T255" s="155">
        <f>S255*H255</f>
        <v>0</v>
      </c>
      <c r="U255" s="32"/>
      <c r="V255" s="32"/>
      <c r="W255" s="32"/>
      <c r="X255" s="32"/>
      <c r="Y255" s="32"/>
      <c r="Z255" s="32"/>
      <c r="AA255" s="32"/>
      <c r="AB255" s="32"/>
      <c r="AC255" s="32"/>
      <c r="AD255" s="32"/>
      <c r="AE255" s="32"/>
      <c r="AR255" s="156" t="s">
        <v>346</v>
      </c>
      <c r="AT255" s="156" t="s">
        <v>210</v>
      </c>
      <c r="AU255" s="156" t="s">
        <v>86</v>
      </c>
      <c r="AY255" s="17" t="s">
        <v>172</v>
      </c>
      <c r="BE255" s="157">
        <f>IF(N255="základní",J255,0)</f>
        <v>0</v>
      </c>
      <c r="BF255" s="157">
        <f>IF(N255="snížená",J255,0)</f>
        <v>0</v>
      </c>
      <c r="BG255" s="157">
        <f>IF(N255="zákl. přenesená",J255,0)</f>
        <v>0</v>
      </c>
      <c r="BH255" s="157">
        <f>IF(N255="sníž. přenesená",J255,0)</f>
        <v>0</v>
      </c>
      <c r="BI255" s="157">
        <f>IF(N255="nulová",J255,0)</f>
        <v>0</v>
      </c>
      <c r="BJ255" s="17" t="s">
        <v>8</v>
      </c>
      <c r="BK255" s="157">
        <f>ROUND(I255*H255,0)</f>
        <v>0</v>
      </c>
      <c r="BL255" s="17" t="s">
        <v>82</v>
      </c>
      <c r="BM255" s="156" t="s">
        <v>750</v>
      </c>
    </row>
    <row r="256" spans="1:65" s="13" customFormat="1" ht="11.25" x14ac:dyDescent="0.2">
      <c r="B256" s="158"/>
      <c r="D256" s="159" t="s">
        <v>181</v>
      </c>
      <c r="E256" s="160" t="s">
        <v>1</v>
      </c>
      <c r="F256" s="161" t="s">
        <v>377</v>
      </c>
      <c r="H256" s="162">
        <v>0.504</v>
      </c>
      <c r="I256" s="163"/>
      <c r="L256" s="158"/>
      <c r="M256" s="164"/>
      <c r="N256" s="165"/>
      <c r="O256" s="165"/>
      <c r="P256" s="165"/>
      <c r="Q256" s="165"/>
      <c r="R256" s="165"/>
      <c r="S256" s="165"/>
      <c r="T256" s="166"/>
      <c r="AT256" s="160" t="s">
        <v>181</v>
      </c>
      <c r="AU256" s="160" t="s">
        <v>86</v>
      </c>
      <c r="AV256" s="13" t="s">
        <v>86</v>
      </c>
      <c r="AW256" s="13" t="s">
        <v>33</v>
      </c>
      <c r="AX256" s="13" t="s">
        <v>8</v>
      </c>
      <c r="AY256" s="160" t="s">
        <v>172</v>
      </c>
    </row>
    <row r="257" spans="1:65" s="2" customFormat="1" ht="14.45" customHeight="1" x14ac:dyDescent="0.2">
      <c r="A257" s="32"/>
      <c r="B257" s="144"/>
      <c r="C257" s="145" t="s">
        <v>406</v>
      </c>
      <c r="D257" s="145" t="s">
        <v>174</v>
      </c>
      <c r="E257" s="146" t="s">
        <v>379</v>
      </c>
      <c r="F257" s="147" t="s">
        <v>380</v>
      </c>
      <c r="G257" s="148" t="s">
        <v>187</v>
      </c>
      <c r="H257" s="149">
        <v>19.071999999999999</v>
      </c>
      <c r="I257" s="150"/>
      <c r="J257" s="151">
        <f>ROUND(I257*H257,0)</f>
        <v>0</v>
      </c>
      <c r="K257" s="147" t="s">
        <v>178</v>
      </c>
      <c r="L257" s="33"/>
      <c r="M257" s="152" t="s">
        <v>1</v>
      </c>
      <c r="N257" s="153" t="s">
        <v>42</v>
      </c>
      <c r="O257" s="58"/>
      <c r="P257" s="154">
        <f>O257*H257</f>
        <v>0</v>
      </c>
      <c r="Q257" s="154">
        <v>0</v>
      </c>
      <c r="R257" s="154">
        <f>Q257*H257</f>
        <v>0</v>
      </c>
      <c r="S257" s="154">
        <v>1.4999999999999999E-2</v>
      </c>
      <c r="T257" s="155">
        <f>S257*H257</f>
        <v>0.28608</v>
      </c>
      <c r="U257" s="32"/>
      <c r="V257" s="32"/>
      <c r="W257" s="32"/>
      <c r="X257" s="32"/>
      <c r="Y257" s="32"/>
      <c r="Z257" s="32"/>
      <c r="AA257" s="32"/>
      <c r="AB257" s="32"/>
      <c r="AC257" s="32"/>
      <c r="AD257" s="32"/>
      <c r="AE257" s="32"/>
      <c r="AR257" s="156" t="s">
        <v>82</v>
      </c>
      <c r="AT257" s="156" t="s">
        <v>174</v>
      </c>
      <c r="AU257" s="156" t="s">
        <v>86</v>
      </c>
      <c r="AY257" s="17" t="s">
        <v>172</v>
      </c>
      <c r="BE257" s="157">
        <f>IF(N257="základní",J257,0)</f>
        <v>0</v>
      </c>
      <c r="BF257" s="157">
        <f>IF(N257="snížená",J257,0)</f>
        <v>0</v>
      </c>
      <c r="BG257" s="157">
        <f>IF(N257="zákl. přenesená",J257,0)</f>
        <v>0</v>
      </c>
      <c r="BH257" s="157">
        <f>IF(N257="sníž. přenesená",J257,0)</f>
        <v>0</v>
      </c>
      <c r="BI257" s="157">
        <f>IF(N257="nulová",J257,0)</f>
        <v>0</v>
      </c>
      <c r="BJ257" s="17" t="s">
        <v>8</v>
      </c>
      <c r="BK257" s="157">
        <f>ROUND(I257*H257,0)</f>
        <v>0</v>
      </c>
      <c r="BL257" s="17" t="s">
        <v>82</v>
      </c>
      <c r="BM257" s="156" t="s">
        <v>751</v>
      </c>
    </row>
    <row r="258" spans="1:65" s="13" customFormat="1" ht="11.25" x14ac:dyDescent="0.2">
      <c r="B258" s="158"/>
      <c r="D258" s="159" t="s">
        <v>181</v>
      </c>
      <c r="E258" s="160" t="s">
        <v>1</v>
      </c>
      <c r="F258" s="161" t="s">
        <v>115</v>
      </c>
      <c r="H258" s="162">
        <v>19.071999999999999</v>
      </c>
      <c r="I258" s="163"/>
      <c r="L258" s="158"/>
      <c r="M258" s="164"/>
      <c r="N258" s="165"/>
      <c r="O258" s="165"/>
      <c r="P258" s="165"/>
      <c r="Q258" s="165"/>
      <c r="R258" s="165"/>
      <c r="S258" s="165"/>
      <c r="T258" s="166"/>
      <c r="AT258" s="160" t="s">
        <v>181</v>
      </c>
      <c r="AU258" s="160" t="s">
        <v>86</v>
      </c>
      <c r="AV258" s="13" t="s">
        <v>86</v>
      </c>
      <c r="AW258" s="13" t="s">
        <v>33</v>
      </c>
      <c r="AX258" s="13" t="s">
        <v>8</v>
      </c>
      <c r="AY258" s="160" t="s">
        <v>172</v>
      </c>
    </row>
    <row r="259" spans="1:65" s="2" customFormat="1" ht="24.2" customHeight="1" x14ac:dyDescent="0.2">
      <c r="A259" s="32"/>
      <c r="B259" s="144"/>
      <c r="C259" s="145" t="s">
        <v>410</v>
      </c>
      <c r="D259" s="145" t="s">
        <v>174</v>
      </c>
      <c r="E259" s="146" t="s">
        <v>383</v>
      </c>
      <c r="F259" s="147" t="s">
        <v>384</v>
      </c>
      <c r="G259" s="148" t="s">
        <v>177</v>
      </c>
      <c r="H259" s="149">
        <v>0.45800000000000002</v>
      </c>
      <c r="I259" s="150"/>
      <c r="J259" s="151">
        <f>ROUND(I259*H259,0)</f>
        <v>0</v>
      </c>
      <c r="K259" s="147" t="s">
        <v>178</v>
      </c>
      <c r="L259" s="33"/>
      <c r="M259" s="152" t="s">
        <v>1</v>
      </c>
      <c r="N259" s="153" t="s">
        <v>42</v>
      </c>
      <c r="O259" s="58"/>
      <c r="P259" s="154">
        <f>O259*H259</f>
        <v>0</v>
      </c>
      <c r="Q259" s="154">
        <v>2.3367804999999998E-2</v>
      </c>
      <c r="R259" s="154">
        <f>Q259*H259</f>
        <v>1.070245469E-2</v>
      </c>
      <c r="S259" s="154">
        <v>0</v>
      </c>
      <c r="T259" s="155">
        <f>S259*H259</f>
        <v>0</v>
      </c>
      <c r="U259" s="32"/>
      <c r="V259" s="32"/>
      <c r="W259" s="32"/>
      <c r="X259" s="32"/>
      <c r="Y259" s="32"/>
      <c r="Z259" s="32"/>
      <c r="AA259" s="32"/>
      <c r="AB259" s="32"/>
      <c r="AC259" s="32"/>
      <c r="AD259" s="32"/>
      <c r="AE259" s="32"/>
      <c r="AR259" s="156" t="s">
        <v>82</v>
      </c>
      <c r="AT259" s="156" t="s">
        <v>174</v>
      </c>
      <c r="AU259" s="156" t="s">
        <v>86</v>
      </c>
      <c r="AY259" s="17" t="s">
        <v>172</v>
      </c>
      <c r="BE259" s="157">
        <f>IF(N259="základní",J259,0)</f>
        <v>0</v>
      </c>
      <c r="BF259" s="157">
        <f>IF(N259="snížená",J259,0)</f>
        <v>0</v>
      </c>
      <c r="BG259" s="157">
        <f>IF(N259="zákl. přenesená",J259,0)</f>
        <v>0</v>
      </c>
      <c r="BH259" s="157">
        <f>IF(N259="sníž. přenesená",J259,0)</f>
        <v>0</v>
      </c>
      <c r="BI259" s="157">
        <f>IF(N259="nulová",J259,0)</f>
        <v>0</v>
      </c>
      <c r="BJ259" s="17" t="s">
        <v>8</v>
      </c>
      <c r="BK259" s="157">
        <f>ROUND(I259*H259,0)</f>
        <v>0</v>
      </c>
      <c r="BL259" s="17" t="s">
        <v>82</v>
      </c>
      <c r="BM259" s="156" t="s">
        <v>752</v>
      </c>
    </row>
    <row r="260" spans="1:65" s="13" customFormat="1" ht="11.25" x14ac:dyDescent="0.2">
      <c r="B260" s="158"/>
      <c r="D260" s="159" t="s">
        <v>181</v>
      </c>
      <c r="E260" s="160" t="s">
        <v>1</v>
      </c>
      <c r="F260" s="161" t="s">
        <v>365</v>
      </c>
      <c r="H260" s="162">
        <v>0.45800000000000002</v>
      </c>
      <c r="I260" s="163"/>
      <c r="L260" s="158"/>
      <c r="M260" s="164"/>
      <c r="N260" s="165"/>
      <c r="O260" s="165"/>
      <c r="P260" s="165"/>
      <c r="Q260" s="165"/>
      <c r="R260" s="165"/>
      <c r="S260" s="165"/>
      <c r="T260" s="166"/>
      <c r="AT260" s="160" t="s">
        <v>181</v>
      </c>
      <c r="AU260" s="160" t="s">
        <v>86</v>
      </c>
      <c r="AV260" s="13" t="s">
        <v>86</v>
      </c>
      <c r="AW260" s="13" t="s">
        <v>33</v>
      </c>
      <c r="AX260" s="13" t="s">
        <v>8</v>
      </c>
      <c r="AY260" s="160" t="s">
        <v>172</v>
      </c>
    </row>
    <row r="261" spans="1:65" s="2" customFormat="1" ht="24.2" customHeight="1" x14ac:dyDescent="0.2">
      <c r="A261" s="32"/>
      <c r="B261" s="144"/>
      <c r="C261" s="145" t="s">
        <v>415</v>
      </c>
      <c r="D261" s="145" t="s">
        <v>174</v>
      </c>
      <c r="E261" s="146" t="s">
        <v>387</v>
      </c>
      <c r="F261" s="147" t="s">
        <v>388</v>
      </c>
      <c r="G261" s="148" t="s">
        <v>187</v>
      </c>
      <c r="H261" s="149">
        <v>4.7699999999999996</v>
      </c>
      <c r="I261" s="150"/>
      <c r="J261" s="151">
        <f>ROUND(I261*H261,0)</f>
        <v>0</v>
      </c>
      <c r="K261" s="147" t="s">
        <v>178</v>
      </c>
      <c r="L261" s="33"/>
      <c r="M261" s="152" t="s">
        <v>1</v>
      </c>
      <c r="N261" s="153" t="s">
        <v>42</v>
      </c>
      <c r="O261" s="58"/>
      <c r="P261" s="154">
        <f>O261*H261</f>
        <v>0</v>
      </c>
      <c r="Q261" s="154">
        <v>0</v>
      </c>
      <c r="R261" s="154">
        <f>Q261*H261</f>
        <v>0</v>
      </c>
      <c r="S261" s="154">
        <v>0.03</v>
      </c>
      <c r="T261" s="155">
        <f>S261*H261</f>
        <v>0.14309999999999998</v>
      </c>
      <c r="U261" s="32"/>
      <c r="V261" s="32"/>
      <c r="W261" s="32"/>
      <c r="X261" s="32"/>
      <c r="Y261" s="32"/>
      <c r="Z261" s="32"/>
      <c r="AA261" s="32"/>
      <c r="AB261" s="32"/>
      <c r="AC261" s="32"/>
      <c r="AD261" s="32"/>
      <c r="AE261" s="32"/>
      <c r="AR261" s="156" t="s">
        <v>82</v>
      </c>
      <c r="AT261" s="156" t="s">
        <v>174</v>
      </c>
      <c r="AU261" s="156" t="s">
        <v>86</v>
      </c>
      <c r="AY261" s="17" t="s">
        <v>172</v>
      </c>
      <c r="BE261" s="157">
        <f>IF(N261="základní",J261,0)</f>
        <v>0</v>
      </c>
      <c r="BF261" s="157">
        <f>IF(N261="snížená",J261,0)</f>
        <v>0</v>
      </c>
      <c r="BG261" s="157">
        <f>IF(N261="zákl. přenesená",J261,0)</f>
        <v>0</v>
      </c>
      <c r="BH261" s="157">
        <f>IF(N261="sníž. přenesená",J261,0)</f>
        <v>0</v>
      </c>
      <c r="BI261" s="157">
        <f>IF(N261="nulová",J261,0)</f>
        <v>0</v>
      </c>
      <c r="BJ261" s="17" t="s">
        <v>8</v>
      </c>
      <c r="BK261" s="157">
        <f>ROUND(I261*H261,0)</f>
        <v>0</v>
      </c>
      <c r="BL261" s="17" t="s">
        <v>82</v>
      </c>
      <c r="BM261" s="156" t="s">
        <v>753</v>
      </c>
    </row>
    <row r="262" spans="1:65" s="13" customFormat="1" ht="11.25" x14ac:dyDescent="0.2">
      <c r="B262" s="158"/>
      <c r="D262" s="159" t="s">
        <v>181</v>
      </c>
      <c r="E262" s="160" t="s">
        <v>1</v>
      </c>
      <c r="F262" s="161" t="s">
        <v>103</v>
      </c>
      <c r="H262" s="162">
        <v>4.7699999999999996</v>
      </c>
      <c r="I262" s="163"/>
      <c r="L262" s="158"/>
      <c r="M262" s="164"/>
      <c r="N262" s="165"/>
      <c r="O262" s="165"/>
      <c r="P262" s="165"/>
      <c r="Q262" s="165"/>
      <c r="R262" s="165"/>
      <c r="S262" s="165"/>
      <c r="T262" s="166"/>
      <c r="AT262" s="160" t="s">
        <v>181</v>
      </c>
      <c r="AU262" s="160" t="s">
        <v>86</v>
      </c>
      <c r="AV262" s="13" t="s">
        <v>86</v>
      </c>
      <c r="AW262" s="13" t="s">
        <v>33</v>
      </c>
      <c r="AX262" s="13" t="s">
        <v>8</v>
      </c>
      <c r="AY262" s="160" t="s">
        <v>172</v>
      </c>
    </row>
    <row r="263" spans="1:65" s="2" customFormat="1" ht="24.2" customHeight="1" x14ac:dyDescent="0.2">
      <c r="A263" s="32"/>
      <c r="B263" s="144"/>
      <c r="C263" s="145" t="s">
        <v>421</v>
      </c>
      <c r="D263" s="145" t="s">
        <v>174</v>
      </c>
      <c r="E263" s="146" t="s">
        <v>391</v>
      </c>
      <c r="F263" s="147" t="s">
        <v>392</v>
      </c>
      <c r="G263" s="148" t="s">
        <v>187</v>
      </c>
      <c r="H263" s="149">
        <v>4.7699999999999996</v>
      </c>
      <c r="I263" s="150"/>
      <c r="J263" s="151">
        <f>ROUND(I263*H263,0)</f>
        <v>0</v>
      </c>
      <c r="K263" s="147" t="s">
        <v>178</v>
      </c>
      <c r="L263" s="33"/>
      <c r="M263" s="152" t="s">
        <v>1</v>
      </c>
      <c r="N263" s="153" t="s">
        <v>42</v>
      </c>
      <c r="O263" s="58"/>
      <c r="P263" s="154">
        <f>O263*H263</f>
        <v>0</v>
      </c>
      <c r="Q263" s="154">
        <v>0</v>
      </c>
      <c r="R263" s="154">
        <f>Q263*H263</f>
        <v>0</v>
      </c>
      <c r="S263" s="154">
        <v>0</v>
      </c>
      <c r="T263" s="155">
        <f>S263*H263</f>
        <v>0</v>
      </c>
      <c r="U263" s="32"/>
      <c r="V263" s="32"/>
      <c r="W263" s="32"/>
      <c r="X263" s="32"/>
      <c r="Y263" s="32"/>
      <c r="Z263" s="32"/>
      <c r="AA263" s="32"/>
      <c r="AB263" s="32"/>
      <c r="AC263" s="32"/>
      <c r="AD263" s="32"/>
      <c r="AE263" s="32"/>
      <c r="AR263" s="156" t="s">
        <v>82</v>
      </c>
      <c r="AT263" s="156" t="s">
        <v>174</v>
      </c>
      <c r="AU263" s="156" t="s">
        <v>86</v>
      </c>
      <c r="AY263" s="17" t="s">
        <v>172</v>
      </c>
      <c r="BE263" s="157">
        <f>IF(N263="základní",J263,0)</f>
        <v>0</v>
      </c>
      <c r="BF263" s="157">
        <f>IF(N263="snížená",J263,0)</f>
        <v>0</v>
      </c>
      <c r="BG263" s="157">
        <f>IF(N263="zákl. přenesená",J263,0)</f>
        <v>0</v>
      </c>
      <c r="BH263" s="157">
        <f>IF(N263="sníž. přenesená",J263,0)</f>
        <v>0</v>
      </c>
      <c r="BI263" s="157">
        <f>IF(N263="nulová",J263,0)</f>
        <v>0</v>
      </c>
      <c r="BJ263" s="17" t="s">
        <v>8</v>
      </c>
      <c r="BK263" s="157">
        <f>ROUND(I263*H263,0)</f>
        <v>0</v>
      </c>
      <c r="BL263" s="17" t="s">
        <v>82</v>
      </c>
      <c r="BM263" s="156" t="s">
        <v>754</v>
      </c>
    </row>
    <row r="264" spans="1:65" s="13" customFormat="1" ht="11.25" x14ac:dyDescent="0.2">
      <c r="B264" s="158"/>
      <c r="D264" s="159" t="s">
        <v>181</v>
      </c>
      <c r="E264" s="160" t="s">
        <v>1</v>
      </c>
      <c r="F264" s="161" t="s">
        <v>394</v>
      </c>
      <c r="H264" s="162">
        <v>4.7699999999999996</v>
      </c>
      <c r="I264" s="163"/>
      <c r="L264" s="158"/>
      <c r="M264" s="164"/>
      <c r="N264" s="165"/>
      <c r="O264" s="165"/>
      <c r="P264" s="165"/>
      <c r="Q264" s="165"/>
      <c r="R264" s="165"/>
      <c r="S264" s="165"/>
      <c r="T264" s="166"/>
      <c r="AT264" s="160" t="s">
        <v>181</v>
      </c>
      <c r="AU264" s="160" t="s">
        <v>86</v>
      </c>
      <c r="AV264" s="13" t="s">
        <v>86</v>
      </c>
      <c r="AW264" s="13" t="s">
        <v>33</v>
      </c>
      <c r="AX264" s="13" t="s">
        <v>77</v>
      </c>
      <c r="AY264" s="160" t="s">
        <v>172</v>
      </c>
    </row>
    <row r="265" spans="1:65" s="14" customFormat="1" ht="11.25" x14ac:dyDescent="0.2">
      <c r="B265" s="167"/>
      <c r="D265" s="159" t="s">
        <v>181</v>
      </c>
      <c r="E265" s="168" t="s">
        <v>103</v>
      </c>
      <c r="F265" s="169" t="s">
        <v>395</v>
      </c>
      <c r="H265" s="170">
        <v>4.7699999999999996</v>
      </c>
      <c r="I265" s="171"/>
      <c r="L265" s="167"/>
      <c r="M265" s="172"/>
      <c r="N265" s="173"/>
      <c r="O265" s="173"/>
      <c r="P265" s="173"/>
      <c r="Q265" s="173"/>
      <c r="R265" s="173"/>
      <c r="S265" s="173"/>
      <c r="T265" s="174"/>
      <c r="AT265" s="168" t="s">
        <v>181</v>
      </c>
      <c r="AU265" s="168" t="s">
        <v>86</v>
      </c>
      <c r="AV265" s="14" t="s">
        <v>184</v>
      </c>
      <c r="AW265" s="14" t="s">
        <v>33</v>
      </c>
      <c r="AX265" s="14" t="s">
        <v>8</v>
      </c>
      <c r="AY265" s="168" t="s">
        <v>172</v>
      </c>
    </row>
    <row r="266" spans="1:65" s="2" customFormat="1" ht="24.2" customHeight="1" x14ac:dyDescent="0.2">
      <c r="A266" s="32"/>
      <c r="B266" s="144"/>
      <c r="C266" s="175" t="s">
        <v>426</v>
      </c>
      <c r="D266" s="175" t="s">
        <v>210</v>
      </c>
      <c r="E266" s="176" t="s">
        <v>397</v>
      </c>
      <c r="F266" s="177" t="s">
        <v>398</v>
      </c>
      <c r="G266" s="178" t="s">
        <v>187</v>
      </c>
      <c r="H266" s="179">
        <v>5.2469999999999999</v>
      </c>
      <c r="I266" s="180"/>
      <c r="J266" s="181">
        <f>ROUND(I266*H266,0)</f>
        <v>0</v>
      </c>
      <c r="K266" s="177" t="s">
        <v>178</v>
      </c>
      <c r="L266" s="182"/>
      <c r="M266" s="183" t="s">
        <v>1</v>
      </c>
      <c r="N266" s="184" t="s">
        <v>42</v>
      </c>
      <c r="O266" s="58"/>
      <c r="P266" s="154">
        <f>O266*H266</f>
        <v>0</v>
      </c>
      <c r="Q266" s="154">
        <v>1.4500000000000001E-2</v>
      </c>
      <c r="R266" s="154">
        <f>Q266*H266</f>
        <v>7.6081499999999996E-2</v>
      </c>
      <c r="S266" s="154">
        <v>0</v>
      </c>
      <c r="T266" s="155">
        <f>S266*H266</f>
        <v>0</v>
      </c>
      <c r="U266" s="32"/>
      <c r="V266" s="32"/>
      <c r="W266" s="32"/>
      <c r="X266" s="32"/>
      <c r="Y266" s="32"/>
      <c r="Z266" s="32"/>
      <c r="AA266" s="32"/>
      <c r="AB266" s="32"/>
      <c r="AC266" s="32"/>
      <c r="AD266" s="32"/>
      <c r="AE266" s="32"/>
      <c r="AR266" s="156" t="s">
        <v>346</v>
      </c>
      <c r="AT266" s="156" t="s">
        <v>210</v>
      </c>
      <c r="AU266" s="156" t="s">
        <v>86</v>
      </c>
      <c r="AY266" s="17" t="s">
        <v>172</v>
      </c>
      <c r="BE266" s="157">
        <f>IF(N266="základní",J266,0)</f>
        <v>0</v>
      </c>
      <c r="BF266" s="157">
        <f>IF(N266="snížená",J266,0)</f>
        <v>0</v>
      </c>
      <c r="BG266" s="157">
        <f>IF(N266="zákl. přenesená",J266,0)</f>
        <v>0</v>
      </c>
      <c r="BH266" s="157">
        <f>IF(N266="sníž. přenesená",J266,0)</f>
        <v>0</v>
      </c>
      <c r="BI266" s="157">
        <f>IF(N266="nulová",J266,0)</f>
        <v>0</v>
      </c>
      <c r="BJ266" s="17" t="s">
        <v>8</v>
      </c>
      <c r="BK266" s="157">
        <f>ROUND(I266*H266,0)</f>
        <v>0</v>
      </c>
      <c r="BL266" s="17" t="s">
        <v>82</v>
      </c>
      <c r="BM266" s="156" t="s">
        <v>755</v>
      </c>
    </row>
    <row r="267" spans="1:65" s="13" customFormat="1" ht="11.25" x14ac:dyDescent="0.2">
      <c r="B267" s="158"/>
      <c r="D267" s="159" t="s">
        <v>181</v>
      </c>
      <c r="E267" s="160" t="s">
        <v>1</v>
      </c>
      <c r="F267" s="161" t="s">
        <v>354</v>
      </c>
      <c r="H267" s="162">
        <v>5.2469999999999999</v>
      </c>
      <c r="I267" s="163"/>
      <c r="L267" s="158"/>
      <c r="M267" s="164"/>
      <c r="N267" s="165"/>
      <c r="O267" s="165"/>
      <c r="P267" s="165"/>
      <c r="Q267" s="165"/>
      <c r="R267" s="165"/>
      <c r="S267" s="165"/>
      <c r="T267" s="166"/>
      <c r="AT267" s="160" t="s">
        <v>181</v>
      </c>
      <c r="AU267" s="160" t="s">
        <v>86</v>
      </c>
      <c r="AV267" s="13" t="s">
        <v>86</v>
      </c>
      <c r="AW267" s="13" t="s">
        <v>33</v>
      </c>
      <c r="AX267" s="13" t="s">
        <v>8</v>
      </c>
      <c r="AY267" s="160" t="s">
        <v>172</v>
      </c>
    </row>
    <row r="268" spans="1:65" s="2" customFormat="1" ht="24.2" customHeight="1" x14ac:dyDescent="0.2">
      <c r="A268" s="32"/>
      <c r="B268" s="144"/>
      <c r="C268" s="145" t="s">
        <v>431</v>
      </c>
      <c r="D268" s="145" t="s">
        <v>174</v>
      </c>
      <c r="E268" s="146" t="s">
        <v>401</v>
      </c>
      <c r="F268" s="147" t="s">
        <v>402</v>
      </c>
      <c r="G268" s="148" t="s">
        <v>316</v>
      </c>
      <c r="H268" s="149">
        <v>0.36499999999999999</v>
      </c>
      <c r="I268" s="150"/>
      <c r="J268" s="151">
        <f>ROUND(I268*H268,0)</f>
        <v>0</v>
      </c>
      <c r="K268" s="147" t="s">
        <v>178</v>
      </c>
      <c r="L268" s="33"/>
      <c r="M268" s="152" t="s">
        <v>1</v>
      </c>
      <c r="N268" s="153" t="s">
        <v>42</v>
      </c>
      <c r="O268" s="58"/>
      <c r="P268" s="154">
        <f>O268*H268</f>
        <v>0</v>
      </c>
      <c r="Q268" s="154">
        <v>0</v>
      </c>
      <c r="R268" s="154">
        <f>Q268*H268</f>
        <v>0</v>
      </c>
      <c r="S268" s="154">
        <v>0</v>
      </c>
      <c r="T268" s="155">
        <f>S268*H268</f>
        <v>0</v>
      </c>
      <c r="U268" s="32"/>
      <c r="V268" s="32"/>
      <c r="W268" s="32"/>
      <c r="X268" s="32"/>
      <c r="Y268" s="32"/>
      <c r="Z268" s="32"/>
      <c r="AA268" s="32"/>
      <c r="AB268" s="32"/>
      <c r="AC268" s="32"/>
      <c r="AD268" s="32"/>
      <c r="AE268" s="32"/>
      <c r="AR268" s="156" t="s">
        <v>82</v>
      </c>
      <c r="AT268" s="156" t="s">
        <v>174</v>
      </c>
      <c r="AU268" s="156" t="s">
        <v>86</v>
      </c>
      <c r="AY268" s="17" t="s">
        <v>172</v>
      </c>
      <c r="BE268" s="157">
        <f>IF(N268="základní",J268,0)</f>
        <v>0</v>
      </c>
      <c r="BF268" s="157">
        <f>IF(N268="snížená",J268,0)</f>
        <v>0</v>
      </c>
      <c r="BG268" s="157">
        <f>IF(N268="zákl. přenesená",J268,0)</f>
        <v>0</v>
      </c>
      <c r="BH268" s="157">
        <f>IF(N268="sníž. přenesená",J268,0)</f>
        <v>0</v>
      </c>
      <c r="BI268" s="157">
        <f>IF(N268="nulová",J268,0)</f>
        <v>0</v>
      </c>
      <c r="BJ268" s="17" t="s">
        <v>8</v>
      </c>
      <c r="BK268" s="157">
        <f>ROUND(I268*H268,0)</f>
        <v>0</v>
      </c>
      <c r="BL268" s="17" t="s">
        <v>82</v>
      </c>
      <c r="BM268" s="156" t="s">
        <v>756</v>
      </c>
    </row>
    <row r="269" spans="1:65" s="12" customFormat="1" ht="22.9" customHeight="1" x14ac:dyDescent="0.2">
      <c r="B269" s="131"/>
      <c r="D269" s="132" t="s">
        <v>76</v>
      </c>
      <c r="E269" s="142" t="s">
        <v>404</v>
      </c>
      <c r="F269" s="142" t="s">
        <v>405</v>
      </c>
      <c r="I269" s="134"/>
      <c r="J269" s="143">
        <f>BK269</f>
        <v>0</v>
      </c>
      <c r="L269" s="131"/>
      <c r="M269" s="136"/>
      <c r="N269" s="137"/>
      <c r="O269" s="137"/>
      <c r="P269" s="138">
        <f>SUM(P270:P274)</f>
        <v>0</v>
      </c>
      <c r="Q269" s="137"/>
      <c r="R269" s="138">
        <f>SUM(R270:R274)</f>
        <v>5.4836699999999995E-2</v>
      </c>
      <c r="S269" s="137"/>
      <c r="T269" s="139">
        <f>SUM(T270:T274)</f>
        <v>0</v>
      </c>
      <c r="AR269" s="132" t="s">
        <v>86</v>
      </c>
      <c r="AT269" s="140" t="s">
        <v>76</v>
      </c>
      <c r="AU269" s="140" t="s">
        <v>8</v>
      </c>
      <c r="AY269" s="132" t="s">
        <v>172</v>
      </c>
      <c r="BK269" s="141">
        <f>SUM(BK270:BK274)</f>
        <v>0</v>
      </c>
    </row>
    <row r="270" spans="1:65" s="2" customFormat="1" ht="24.2" customHeight="1" x14ac:dyDescent="0.2">
      <c r="A270" s="32"/>
      <c r="B270" s="144"/>
      <c r="C270" s="145" t="s">
        <v>435</v>
      </c>
      <c r="D270" s="145" t="s">
        <v>174</v>
      </c>
      <c r="E270" s="146" t="s">
        <v>407</v>
      </c>
      <c r="F270" s="147" t="s">
        <v>408</v>
      </c>
      <c r="G270" s="148" t="s">
        <v>187</v>
      </c>
      <c r="H270" s="149">
        <v>19.071999999999999</v>
      </c>
      <c r="I270" s="150"/>
      <c r="J270" s="151">
        <f>ROUND(I270*H270,0)</f>
        <v>0</v>
      </c>
      <c r="K270" s="147" t="s">
        <v>178</v>
      </c>
      <c r="L270" s="33"/>
      <c r="M270" s="152" t="s">
        <v>1</v>
      </c>
      <c r="N270" s="153" t="s">
        <v>42</v>
      </c>
      <c r="O270" s="58"/>
      <c r="P270" s="154">
        <f>O270*H270</f>
        <v>0</v>
      </c>
      <c r="Q270" s="154">
        <v>2.65E-3</v>
      </c>
      <c r="R270" s="154">
        <f>Q270*H270</f>
        <v>5.0540799999999997E-2</v>
      </c>
      <c r="S270" s="154">
        <v>0</v>
      </c>
      <c r="T270" s="155">
        <f>S270*H270</f>
        <v>0</v>
      </c>
      <c r="U270" s="32"/>
      <c r="V270" s="32"/>
      <c r="W270" s="32"/>
      <c r="X270" s="32"/>
      <c r="Y270" s="32"/>
      <c r="Z270" s="32"/>
      <c r="AA270" s="32"/>
      <c r="AB270" s="32"/>
      <c r="AC270" s="32"/>
      <c r="AD270" s="32"/>
      <c r="AE270" s="32"/>
      <c r="AR270" s="156" t="s">
        <v>82</v>
      </c>
      <c r="AT270" s="156" t="s">
        <v>174</v>
      </c>
      <c r="AU270" s="156" t="s">
        <v>86</v>
      </c>
      <c r="AY270" s="17" t="s">
        <v>172</v>
      </c>
      <c r="BE270" s="157">
        <f>IF(N270="základní",J270,0)</f>
        <v>0</v>
      </c>
      <c r="BF270" s="157">
        <f>IF(N270="snížená",J270,0)</f>
        <v>0</v>
      </c>
      <c r="BG270" s="157">
        <f>IF(N270="zákl. přenesená",J270,0)</f>
        <v>0</v>
      </c>
      <c r="BH270" s="157">
        <f>IF(N270="sníž. přenesená",J270,0)</f>
        <v>0</v>
      </c>
      <c r="BI270" s="157">
        <f>IF(N270="nulová",J270,0)</f>
        <v>0</v>
      </c>
      <c r="BJ270" s="17" t="s">
        <v>8</v>
      </c>
      <c r="BK270" s="157">
        <f>ROUND(I270*H270,0)</f>
        <v>0</v>
      </c>
      <c r="BL270" s="17" t="s">
        <v>82</v>
      </c>
      <c r="BM270" s="156" t="s">
        <v>757</v>
      </c>
    </row>
    <row r="271" spans="1:65" s="13" customFormat="1" ht="11.25" x14ac:dyDescent="0.2">
      <c r="B271" s="158"/>
      <c r="D271" s="159" t="s">
        <v>181</v>
      </c>
      <c r="E271" s="160" t="s">
        <v>1</v>
      </c>
      <c r="F271" s="161" t="s">
        <v>119</v>
      </c>
      <c r="H271" s="162">
        <v>19.071999999999999</v>
      </c>
      <c r="I271" s="163"/>
      <c r="L271" s="158"/>
      <c r="M271" s="164"/>
      <c r="N271" s="165"/>
      <c r="O271" s="165"/>
      <c r="P271" s="165"/>
      <c r="Q271" s="165"/>
      <c r="R271" s="165"/>
      <c r="S271" s="165"/>
      <c r="T271" s="166"/>
      <c r="AT271" s="160" t="s">
        <v>181</v>
      </c>
      <c r="AU271" s="160" t="s">
        <v>86</v>
      </c>
      <c r="AV271" s="13" t="s">
        <v>86</v>
      </c>
      <c r="AW271" s="13" t="s">
        <v>33</v>
      </c>
      <c r="AX271" s="13" t="s">
        <v>8</v>
      </c>
      <c r="AY271" s="160" t="s">
        <v>172</v>
      </c>
    </row>
    <row r="272" spans="1:65" s="2" customFormat="1" ht="24.2" customHeight="1" x14ac:dyDescent="0.2">
      <c r="A272" s="32"/>
      <c r="B272" s="144"/>
      <c r="C272" s="145" t="s">
        <v>439</v>
      </c>
      <c r="D272" s="145" t="s">
        <v>174</v>
      </c>
      <c r="E272" s="146" t="s">
        <v>411</v>
      </c>
      <c r="F272" s="147" t="s">
        <v>412</v>
      </c>
      <c r="G272" s="148" t="s">
        <v>271</v>
      </c>
      <c r="H272" s="149">
        <v>7.6</v>
      </c>
      <c r="I272" s="150"/>
      <c r="J272" s="151">
        <f>ROUND(I272*H272,0)</f>
        <v>0</v>
      </c>
      <c r="K272" s="147" t="s">
        <v>178</v>
      </c>
      <c r="L272" s="33"/>
      <c r="M272" s="152" t="s">
        <v>1</v>
      </c>
      <c r="N272" s="153" t="s">
        <v>42</v>
      </c>
      <c r="O272" s="58"/>
      <c r="P272" s="154">
        <f>O272*H272</f>
        <v>0</v>
      </c>
      <c r="Q272" s="154">
        <v>5.6525E-4</v>
      </c>
      <c r="R272" s="154">
        <f>Q272*H272</f>
        <v>4.2959000000000001E-3</v>
      </c>
      <c r="S272" s="154">
        <v>0</v>
      </c>
      <c r="T272" s="155">
        <f>S272*H272</f>
        <v>0</v>
      </c>
      <c r="U272" s="32"/>
      <c r="V272" s="32"/>
      <c r="W272" s="32"/>
      <c r="X272" s="32"/>
      <c r="Y272" s="32"/>
      <c r="Z272" s="32"/>
      <c r="AA272" s="32"/>
      <c r="AB272" s="32"/>
      <c r="AC272" s="32"/>
      <c r="AD272" s="32"/>
      <c r="AE272" s="32"/>
      <c r="AR272" s="156" t="s">
        <v>82</v>
      </c>
      <c r="AT272" s="156" t="s">
        <v>174</v>
      </c>
      <c r="AU272" s="156" t="s">
        <v>86</v>
      </c>
      <c r="AY272" s="17" t="s">
        <v>172</v>
      </c>
      <c r="BE272" s="157">
        <f>IF(N272="základní",J272,0)</f>
        <v>0</v>
      </c>
      <c r="BF272" s="157">
        <f>IF(N272="snížená",J272,0)</f>
        <v>0</v>
      </c>
      <c r="BG272" s="157">
        <f>IF(N272="zákl. přenesená",J272,0)</f>
        <v>0</v>
      </c>
      <c r="BH272" s="157">
        <f>IF(N272="sníž. přenesená",J272,0)</f>
        <v>0</v>
      </c>
      <c r="BI272" s="157">
        <f>IF(N272="nulová",J272,0)</f>
        <v>0</v>
      </c>
      <c r="BJ272" s="17" t="s">
        <v>8</v>
      </c>
      <c r="BK272" s="157">
        <f>ROUND(I272*H272,0)</f>
        <v>0</v>
      </c>
      <c r="BL272" s="17" t="s">
        <v>82</v>
      </c>
      <c r="BM272" s="156" t="s">
        <v>758</v>
      </c>
    </row>
    <row r="273" spans="1:65" s="13" customFormat="1" ht="11.25" x14ac:dyDescent="0.2">
      <c r="B273" s="158"/>
      <c r="D273" s="159" t="s">
        <v>181</v>
      </c>
      <c r="E273" s="160" t="s">
        <v>1</v>
      </c>
      <c r="F273" s="161" t="s">
        <v>659</v>
      </c>
      <c r="H273" s="162">
        <v>7.6</v>
      </c>
      <c r="I273" s="163"/>
      <c r="L273" s="158"/>
      <c r="M273" s="164"/>
      <c r="N273" s="165"/>
      <c r="O273" s="165"/>
      <c r="P273" s="165"/>
      <c r="Q273" s="165"/>
      <c r="R273" s="165"/>
      <c r="S273" s="165"/>
      <c r="T273" s="166"/>
      <c r="AT273" s="160" t="s">
        <v>181</v>
      </c>
      <c r="AU273" s="160" t="s">
        <v>86</v>
      </c>
      <c r="AV273" s="13" t="s">
        <v>86</v>
      </c>
      <c r="AW273" s="13" t="s">
        <v>33</v>
      </c>
      <c r="AX273" s="13" t="s">
        <v>8</v>
      </c>
      <c r="AY273" s="160" t="s">
        <v>172</v>
      </c>
    </row>
    <row r="274" spans="1:65" s="2" customFormat="1" ht="24.2" customHeight="1" x14ac:dyDescent="0.2">
      <c r="A274" s="32"/>
      <c r="B274" s="144"/>
      <c r="C274" s="145" t="s">
        <v>443</v>
      </c>
      <c r="D274" s="145" t="s">
        <v>174</v>
      </c>
      <c r="E274" s="146" t="s">
        <v>416</v>
      </c>
      <c r="F274" s="147" t="s">
        <v>417</v>
      </c>
      <c r="G274" s="148" t="s">
        <v>316</v>
      </c>
      <c r="H274" s="149">
        <v>5.5E-2</v>
      </c>
      <c r="I274" s="150"/>
      <c r="J274" s="151">
        <f>ROUND(I274*H274,0)</f>
        <v>0</v>
      </c>
      <c r="K274" s="147" t="s">
        <v>178</v>
      </c>
      <c r="L274" s="33"/>
      <c r="M274" s="152" t="s">
        <v>1</v>
      </c>
      <c r="N274" s="153" t="s">
        <v>42</v>
      </c>
      <c r="O274" s="58"/>
      <c r="P274" s="154">
        <f>O274*H274</f>
        <v>0</v>
      </c>
      <c r="Q274" s="154">
        <v>0</v>
      </c>
      <c r="R274" s="154">
        <f>Q274*H274</f>
        <v>0</v>
      </c>
      <c r="S274" s="154">
        <v>0</v>
      </c>
      <c r="T274" s="155">
        <f>S274*H274</f>
        <v>0</v>
      </c>
      <c r="U274" s="32"/>
      <c r="V274" s="32"/>
      <c r="W274" s="32"/>
      <c r="X274" s="32"/>
      <c r="Y274" s="32"/>
      <c r="Z274" s="32"/>
      <c r="AA274" s="32"/>
      <c r="AB274" s="32"/>
      <c r="AC274" s="32"/>
      <c r="AD274" s="32"/>
      <c r="AE274" s="32"/>
      <c r="AR274" s="156" t="s">
        <v>82</v>
      </c>
      <c r="AT274" s="156" t="s">
        <v>174</v>
      </c>
      <c r="AU274" s="156" t="s">
        <v>86</v>
      </c>
      <c r="AY274" s="17" t="s">
        <v>172</v>
      </c>
      <c r="BE274" s="157">
        <f>IF(N274="základní",J274,0)</f>
        <v>0</v>
      </c>
      <c r="BF274" s="157">
        <f>IF(N274="snížená",J274,0)</f>
        <v>0</v>
      </c>
      <c r="BG274" s="157">
        <f>IF(N274="zákl. přenesená",J274,0)</f>
        <v>0</v>
      </c>
      <c r="BH274" s="157">
        <f>IF(N274="sníž. přenesená",J274,0)</f>
        <v>0</v>
      </c>
      <c r="BI274" s="157">
        <f>IF(N274="nulová",J274,0)</f>
        <v>0</v>
      </c>
      <c r="BJ274" s="17" t="s">
        <v>8</v>
      </c>
      <c r="BK274" s="157">
        <f>ROUND(I274*H274,0)</f>
        <v>0</v>
      </c>
      <c r="BL274" s="17" t="s">
        <v>82</v>
      </c>
      <c r="BM274" s="156" t="s">
        <v>759</v>
      </c>
    </row>
    <row r="275" spans="1:65" s="12" customFormat="1" ht="22.9" customHeight="1" x14ac:dyDescent="0.2">
      <c r="B275" s="131"/>
      <c r="D275" s="132" t="s">
        <v>76</v>
      </c>
      <c r="E275" s="142" t="s">
        <v>419</v>
      </c>
      <c r="F275" s="142" t="s">
        <v>420</v>
      </c>
      <c r="I275" s="134"/>
      <c r="J275" s="143">
        <f>BK275</f>
        <v>0</v>
      </c>
      <c r="L275" s="131"/>
      <c r="M275" s="136"/>
      <c r="N275" s="137"/>
      <c r="O275" s="137"/>
      <c r="P275" s="138">
        <f>SUM(P276:P291)</f>
        <v>0</v>
      </c>
      <c r="Q275" s="137"/>
      <c r="R275" s="138">
        <f>SUM(R276:R291)</f>
        <v>5.6643299999999995E-3</v>
      </c>
      <c r="S275" s="137"/>
      <c r="T275" s="139">
        <f>SUM(T276:T291)</f>
        <v>0.18118399999999998</v>
      </c>
      <c r="AR275" s="132" t="s">
        <v>86</v>
      </c>
      <c r="AT275" s="140" t="s">
        <v>76</v>
      </c>
      <c r="AU275" s="140" t="s">
        <v>8</v>
      </c>
      <c r="AY275" s="132" t="s">
        <v>172</v>
      </c>
      <c r="BK275" s="141">
        <f>SUM(BK276:BK291)</f>
        <v>0</v>
      </c>
    </row>
    <row r="276" spans="1:65" s="2" customFormat="1" ht="14.45" customHeight="1" x14ac:dyDescent="0.2">
      <c r="A276" s="32"/>
      <c r="B276" s="144"/>
      <c r="C276" s="145" t="s">
        <v>448</v>
      </c>
      <c r="D276" s="145" t="s">
        <v>174</v>
      </c>
      <c r="E276" s="146" t="s">
        <v>422</v>
      </c>
      <c r="F276" s="147" t="s">
        <v>423</v>
      </c>
      <c r="G276" s="148" t="s">
        <v>187</v>
      </c>
      <c r="H276" s="149">
        <v>19.071999999999999</v>
      </c>
      <c r="I276" s="150"/>
      <c r="J276" s="151">
        <f>ROUND(I276*H276,0)</f>
        <v>0</v>
      </c>
      <c r="K276" s="147" t="s">
        <v>178</v>
      </c>
      <c r="L276" s="33"/>
      <c r="M276" s="152" t="s">
        <v>1</v>
      </c>
      <c r="N276" s="153" t="s">
        <v>42</v>
      </c>
      <c r="O276" s="58"/>
      <c r="P276" s="154">
        <f>O276*H276</f>
        <v>0</v>
      </c>
      <c r="Q276" s="154">
        <v>0</v>
      </c>
      <c r="R276" s="154">
        <f>Q276*H276</f>
        <v>0</v>
      </c>
      <c r="S276" s="154">
        <v>9.4999999999999998E-3</v>
      </c>
      <c r="T276" s="155">
        <f>S276*H276</f>
        <v>0.18118399999999998</v>
      </c>
      <c r="U276" s="32"/>
      <c r="V276" s="32"/>
      <c r="W276" s="32"/>
      <c r="X276" s="32"/>
      <c r="Y276" s="32"/>
      <c r="Z276" s="32"/>
      <c r="AA276" s="32"/>
      <c r="AB276" s="32"/>
      <c r="AC276" s="32"/>
      <c r="AD276" s="32"/>
      <c r="AE276" s="32"/>
      <c r="AR276" s="156" t="s">
        <v>82</v>
      </c>
      <c r="AT276" s="156" t="s">
        <v>174</v>
      </c>
      <c r="AU276" s="156" t="s">
        <v>86</v>
      </c>
      <c r="AY276" s="17" t="s">
        <v>172</v>
      </c>
      <c r="BE276" s="157">
        <f>IF(N276="základní",J276,0)</f>
        <v>0</v>
      </c>
      <c r="BF276" s="157">
        <f>IF(N276="snížená",J276,0)</f>
        <v>0</v>
      </c>
      <c r="BG276" s="157">
        <f>IF(N276="zákl. přenesená",J276,0)</f>
        <v>0</v>
      </c>
      <c r="BH276" s="157">
        <f>IF(N276="sníž. přenesená",J276,0)</f>
        <v>0</v>
      </c>
      <c r="BI276" s="157">
        <f>IF(N276="nulová",J276,0)</f>
        <v>0</v>
      </c>
      <c r="BJ276" s="17" t="s">
        <v>8</v>
      </c>
      <c r="BK276" s="157">
        <f>ROUND(I276*H276,0)</f>
        <v>0</v>
      </c>
      <c r="BL276" s="17" t="s">
        <v>82</v>
      </c>
      <c r="BM276" s="156" t="s">
        <v>760</v>
      </c>
    </row>
    <row r="277" spans="1:65" s="13" customFormat="1" ht="11.25" x14ac:dyDescent="0.2">
      <c r="B277" s="158"/>
      <c r="D277" s="159" t="s">
        <v>181</v>
      </c>
      <c r="E277" s="160" t="s">
        <v>1</v>
      </c>
      <c r="F277" s="161" t="s">
        <v>748</v>
      </c>
      <c r="H277" s="162">
        <v>12.16</v>
      </c>
      <c r="I277" s="163"/>
      <c r="L277" s="158"/>
      <c r="M277" s="164"/>
      <c r="N277" s="165"/>
      <c r="O277" s="165"/>
      <c r="P277" s="165"/>
      <c r="Q277" s="165"/>
      <c r="R277" s="165"/>
      <c r="S277" s="165"/>
      <c r="T277" s="166"/>
      <c r="AT277" s="160" t="s">
        <v>181</v>
      </c>
      <c r="AU277" s="160" t="s">
        <v>86</v>
      </c>
      <c r="AV277" s="13" t="s">
        <v>86</v>
      </c>
      <c r="AW277" s="13" t="s">
        <v>33</v>
      </c>
      <c r="AX277" s="13" t="s">
        <v>77</v>
      </c>
      <c r="AY277" s="160" t="s">
        <v>172</v>
      </c>
    </row>
    <row r="278" spans="1:65" s="13" customFormat="1" ht="11.25" x14ac:dyDescent="0.2">
      <c r="B278" s="158"/>
      <c r="D278" s="159" t="s">
        <v>181</v>
      </c>
      <c r="E278" s="160" t="s">
        <v>1</v>
      </c>
      <c r="F278" s="161" t="s">
        <v>749</v>
      </c>
      <c r="H278" s="162">
        <v>6.9119999999999999</v>
      </c>
      <c r="I278" s="163"/>
      <c r="L278" s="158"/>
      <c r="M278" s="164"/>
      <c r="N278" s="165"/>
      <c r="O278" s="165"/>
      <c r="P278" s="165"/>
      <c r="Q278" s="165"/>
      <c r="R278" s="165"/>
      <c r="S278" s="165"/>
      <c r="T278" s="166"/>
      <c r="AT278" s="160" t="s">
        <v>181</v>
      </c>
      <c r="AU278" s="160" t="s">
        <v>86</v>
      </c>
      <c r="AV278" s="13" t="s">
        <v>86</v>
      </c>
      <c r="AW278" s="13" t="s">
        <v>33</v>
      </c>
      <c r="AX278" s="13" t="s">
        <v>77</v>
      </c>
      <c r="AY278" s="160" t="s">
        <v>172</v>
      </c>
    </row>
    <row r="279" spans="1:65" s="14" customFormat="1" ht="11.25" x14ac:dyDescent="0.2">
      <c r="B279" s="167"/>
      <c r="D279" s="159" t="s">
        <v>181</v>
      </c>
      <c r="E279" s="168" t="s">
        <v>115</v>
      </c>
      <c r="F279" s="169" t="s">
        <v>425</v>
      </c>
      <c r="H279" s="170">
        <v>19.071999999999999</v>
      </c>
      <c r="I279" s="171"/>
      <c r="L279" s="167"/>
      <c r="M279" s="172"/>
      <c r="N279" s="173"/>
      <c r="O279" s="173"/>
      <c r="P279" s="173"/>
      <c r="Q279" s="173"/>
      <c r="R279" s="173"/>
      <c r="S279" s="173"/>
      <c r="T279" s="174"/>
      <c r="AT279" s="168" t="s">
        <v>181</v>
      </c>
      <c r="AU279" s="168" t="s">
        <v>86</v>
      </c>
      <c r="AV279" s="14" t="s">
        <v>184</v>
      </c>
      <c r="AW279" s="14" t="s">
        <v>33</v>
      </c>
      <c r="AX279" s="14" t="s">
        <v>8</v>
      </c>
      <c r="AY279" s="168" t="s">
        <v>172</v>
      </c>
    </row>
    <row r="280" spans="1:65" s="2" customFormat="1" ht="24.2" customHeight="1" x14ac:dyDescent="0.2">
      <c r="A280" s="32"/>
      <c r="B280" s="144"/>
      <c r="C280" s="145" t="s">
        <v>454</v>
      </c>
      <c r="D280" s="145" t="s">
        <v>174</v>
      </c>
      <c r="E280" s="146" t="s">
        <v>427</v>
      </c>
      <c r="F280" s="147" t="s">
        <v>428</v>
      </c>
      <c r="G280" s="148" t="s">
        <v>271</v>
      </c>
      <c r="H280" s="149">
        <v>3.2</v>
      </c>
      <c r="I280" s="150"/>
      <c r="J280" s="151">
        <f>ROUND(I280*H280,0)</f>
        <v>0</v>
      </c>
      <c r="K280" s="147" t="s">
        <v>178</v>
      </c>
      <c r="L280" s="33"/>
      <c r="M280" s="152" t="s">
        <v>1</v>
      </c>
      <c r="N280" s="153" t="s">
        <v>42</v>
      </c>
      <c r="O280" s="58"/>
      <c r="P280" s="154">
        <f>O280*H280</f>
        <v>0</v>
      </c>
      <c r="Q280" s="154">
        <v>0</v>
      </c>
      <c r="R280" s="154">
        <f>Q280*H280</f>
        <v>0</v>
      </c>
      <c r="S280" s="154">
        <v>0</v>
      </c>
      <c r="T280" s="155">
        <f>S280*H280</f>
        <v>0</v>
      </c>
      <c r="U280" s="32"/>
      <c r="V280" s="32"/>
      <c r="W280" s="32"/>
      <c r="X280" s="32"/>
      <c r="Y280" s="32"/>
      <c r="Z280" s="32"/>
      <c r="AA280" s="32"/>
      <c r="AB280" s="32"/>
      <c r="AC280" s="32"/>
      <c r="AD280" s="32"/>
      <c r="AE280" s="32"/>
      <c r="AR280" s="156" t="s">
        <v>82</v>
      </c>
      <c r="AT280" s="156" t="s">
        <v>174</v>
      </c>
      <c r="AU280" s="156" t="s">
        <v>86</v>
      </c>
      <c r="AY280" s="17" t="s">
        <v>172</v>
      </c>
      <c r="BE280" s="157">
        <f>IF(N280="základní",J280,0)</f>
        <v>0</v>
      </c>
      <c r="BF280" s="157">
        <f>IF(N280="snížená",J280,0)</f>
        <v>0</v>
      </c>
      <c r="BG280" s="157">
        <f>IF(N280="zákl. přenesená",J280,0)</f>
        <v>0</v>
      </c>
      <c r="BH280" s="157">
        <f>IF(N280="sníž. přenesená",J280,0)</f>
        <v>0</v>
      </c>
      <c r="BI280" s="157">
        <f>IF(N280="nulová",J280,0)</f>
        <v>0</v>
      </c>
      <c r="BJ280" s="17" t="s">
        <v>8</v>
      </c>
      <c r="BK280" s="157">
        <f>ROUND(I280*H280,0)</f>
        <v>0</v>
      </c>
      <c r="BL280" s="17" t="s">
        <v>82</v>
      </c>
      <c r="BM280" s="156" t="s">
        <v>761</v>
      </c>
    </row>
    <row r="281" spans="1:65" s="13" customFormat="1" ht="11.25" x14ac:dyDescent="0.2">
      <c r="B281" s="158"/>
      <c r="D281" s="159" t="s">
        <v>181</v>
      </c>
      <c r="E281" s="160" t="s">
        <v>1</v>
      </c>
      <c r="F281" s="161" t="s">
        <v>118</v>
      </c>
      <c r="H281" s="162">
        <v>3.2</v>
      </c>
      <c r="I281" s="163"/>
      <c r="L281" s="158"/>
      <c r="M281" s="164"/>
      <c r="N281" s="165"/>
      <c r="O281" s="165"/>
      <c r="P281" s="165"/>
      <c r="Q281" s="165"/>
      <c r="R281" s="165"/>
      <c r="S281" s="165"/>
      <c r="T281" s="166"/>
      <c r="AT281" s="160" t="s">
        <v>181</v>
      </c>
      <c r="AU281" s="160" t="s">
        <v>86</v>
      </c>
      <c r="AV281" s="13" t="s">
        <v>86</v>
      </c>
      <c r="AW281" s="13" t="s">
        <v>33</v>
      </c>
      <c r="AX281" s="13" t="s">
        <v>77</v>
      </c>
      <c r="AY281" s="160" t="s">
        <v>172</v>
      </c>
    </row>
    <row r="282" spans="1:65" s="14" customFormat="1" ht="11.25" x14ac:dyDescent="0.2">
      <c r="B282" s="167"/>
      <c r="D282" s="159" t="s">
        <v>181</v>
      </c>
      <c r="E282" s="168" t="s">
        <v>117</v>
      </c>
      <c r="F282" s="169" t="s">
        <v>430</v>
      </c>
      <c r="H282" s="170">
        <v>3.2</v>
      </c>
      <c r="I282" s="171"/>
      <c r="L282" s="167"/>
      <c r="M282" s="172"/>
      <c r="N282" s="173"/>
      <c r="O282" s="173"/>
      <c r="P282" s="173"/>
      <c r="Q282" s="173"/>
      <c r="R282" s="173"/>
      <c r="S282" s="173"/>
      <c r="T282" s="174"/>
      <c r="AT282" s="168" t="s">
        <v>181</v>
      </c>
      <c r="AU282" s="168" t="s">
        <v>86</v>
      </c>
      <c r="AV282" s="14" t="s">
        <v>184</v>
      </c>
      <c r="AW282" s="14" t="s">
        <v>33</v>
      </c>
      <c r="AX282" s="14" t="s">
        <v>8</v>
      </c>
      <c r="AY282" s="168" t="s">
        <v>172</v>
      </c>
    </row>
    <row r="283" spans="1:65" s="2" customFormat="1" ht="24.2" customHeight="1" x14ac:dyDescent="0.2">
      <c r="A283" s="32"/>
      <c r="B283" s="144"/>
      <c r="C283" s="145" t="s">
        <v>461</v>
      </c>
      <c r="D283" s="145" t="s">
        <v>174</v>
      </c>
      <c r="E283" s="146" t="s">
        <v>432</v>
      </c>
      <c r="F283" s="147" t="s">
        <v>433</v>
      </c>
      <c r="G283" s="148" t="s">
        <v>187</v>
      </c>
      <c r="H283" s="149">
        <v>19.071999999999999</v>
      </c>
      <c r="I283" s="150"/>
      <c r="J283" s="151">
        <f>ROUND(I283*H283,0)</f>
        <v>0</v>
      </c>
      <c r="K283" s="147" t="s">
        <v>178</v>
      </c>
      <c r="L283" s="33"/>
      <c r="M283" s="152" t="s">
        <v>1</v>
      </c>
      <c r="N283" s="153" t="s">
        <v>42</v>
      </c>
      <c r="O283" s="58"/>
      <c r="P283" s="154">
        <f>O283*H283</f>
        <v>0</v>
      </c>
      <c r="Q283" s="154">
        <v>0</v>
      </c>
      <c r="R283" s="154">
        <f>Q283*H283</f>
        <v>0</v>
      </c>
      <c r="S283" s="154">
        <v>0</v>
      </c>
      <c r="T283" s="155">
        <f>S283*H283</f>
        <v>0</v>
      </c>
      <c r="U283" s="32"/>
      <c r="V283" s="32"/>
      <c r="W283" s="32"/>
      <c r="X283" s="32"/>
      <c r="Y283" s="32"/>
      <c r="Z283" s="32"/>
      <c r="AA283" s="32"/>
      <c r="AB283" s="32"/>
      <c r="AC283" s="32"/>
      <c r="AD283" s="32"/>
      <c r="AE283" s="32"/>
      <c r="AR283" s="156" t="s">
        <v>82</v>
      </c>
      <c r="AT283" s="156" t="s">
        <v>174</v>
      </c>
      <c r="AU283" s="156" t="s">
        <v>86</v>
      </c>
      <c r="AY283" s="17" t="s">
        <v>172</v>
      </c>
      <c r="BE283" s="157">
        <f>IF(N283="základní",J283,0)</f>
        <v>0</v>
      </c>
      <c r="BF283" s="157">
        <f>IF(N283="snížená",J283,0)</f>
        <v>0</v>
      </c>
      <c r="BG283" s="157">
        <f>IF(N283="zákl. přenesená",J283,0)</f>
        <v>0</v>
      </c>
      <c r="BH283" s="157">
        <f>IF(N283="sníž. přenesená",J283,0)</f>
        <v>0</v>
      </c>
      <c r="BI283" s="157">
        <f>IF(N283="nulová",J283,0)</f>
        <v>0</v>
      </c>
      <c r="BJ283" s="17" t="s">
        <v>8</v>
      </c>
      <c r="BK283" s="157">
        <f>ROUND(I283*H283,0)</f>
        <v>0</v>
      </c>
      <c r="BL283" s="17" t="s">
        <v>82</v>
      </c>
      <c r="BM283" s="156" t="s">
        <v>762</v>
      </c>
    </row>
    <row r="284" spans="1:65" s="13" customFormat="1" ht="11.25" x14ac:dyDescent="0.2">
      <c r="B284" s="158"/>
      <c r="D284" s="159" t="s">
        <v>181</v>
      </c>
      <c r="E284" s="160" t="s">
        <v>1</v>
      </c>
      <c r="F284" s="161" t="s">
        <v>115</v>
      </c>
      <c r="H284" s="162">
        <v>19.071999999999999</v>
      </c>
      <c r="I284" s="163"/>
      <c r="L284" s="158"/>
      <c r="M284" s="164"/>
      <c r="N284" s="165"/>
      <c r="O284" s="165"/>
      <c r="P284" s="165"/>
      <c r="Q284" s="165"/>
      <c r="R284" s="165"/>
      <c r="S284" s="165"/>
      <c r="T284" s="166"/>
      <c r="AT284" s="160" t="s">
        <v>181</v>
      </c>
      <c r="AU284" s="160" t="s">
        <v>86</v>
      </c>
      <c r="AV284" s="13" t="s">
        <v>86</v>
      </c>
      <c r="AW284" s="13" t="s">
        <v>33</v>
      </c>
      <c r="AX284" s="13" t="s">
        <v>8</v>
      </c>
      <c r="AY284" s="160" t="s">
        <v>172</v>
      </c>
    </row>
    <row r="285" spans="1:65" s="2" customFormat="1" ht="24.2" customHeight="1" x14ac:dyDescent="0.2">
      <c r="A285" s="32"/>
      <c r="B285" s="144"/>
      <c r="C285" s="145" t="s">
        <v>466</v>
      </c>
      <c r="D285" s="145" t="s">
        <v>174</v>
      </c>
      <c r="E285" s="146" t="s">
        <v>436</v>
      </c>
      <c r="F285" s="147" t="s">
        <v>437</v>
      </c>
      <c r="G285" s="148" t="s">
        <v>271</v>
      </c>
      <c r="H285" s="149">
        <v>3.2</v>
      </c>
      <c r="I285" s="150"/>
      <c r="J285" s="151">
        <f>ROUND(I285*H285,0)</f>
        <v>0</v>
      </c>
      <c r="K285" s="147" t="s">
        <v>178</v>
      </c>
      <c r="L285" s="33"/>
      <c r="M285" s="152" t="s">
        <v>1</v>
      </c>
      <c r="N285" s="153" t="s">
        <v>42</v>
      </c>
      <c r="O285" s="58"/>
      <c r="P285" s="154">
        <f>O285*H285</f>
        <v>0</v>
      </c>
      <c r="Q285" s="154">
        <v>0</v>
      </c>
      <c r="R285" s="154">
        <f>Q285*H285</f>
        <v>0</v>
      </c>
      <c r="S285" s="154">
        <v>0</v>
      </c>
      <c r="T285" s="155">
        <f>S285*H285</f>
        <v>0</v>
      </c>
      <c r="U285" s="32"/>
      <c r="V285" s="32"/>
      <c r="W285" s="32"/>
      <c r="X285" s="32"/>
      <c r="Y285" s="32"/>
      <c r="Z285" s="32"/>
      <c r="AA285" s="32"/>
      <c r="AB285" s="32"/>
      <c r="AC285" s="32"/>
      <c r="AD285" s="32"/>
      <c r="AE285" s="32"/>
      <c r="AR285" s="156" t="s">
        <v>82</v>
      </c>
      <c r="AT285" s="156" t="s">
        <v>174</v>
      </c>
      <c r="AU285" s="156" t="s">
        <v>86</v>
      </c>
      <c r="AY285" s="17" t="s">
        <v>172</v>
      </c>
      <c r="BE285" s="157">
        <f>IF(N285="základní",J285,0)</f>
        <v>0</v>
      </c>
      <c r="BF285" s="157">
        <f>IF(N285="snížená",J285,0)</f>
        <v>0</v>
      </c>
      <c r="BG285" s="157">
        <f>IF(N285="zákl. přenesená",J285,0)</f>
        <v>0</v>
      </c>
      <c r="BH285" s="157">
        <f>IF(N285="sníž. přenesená",J285,0)</f>
        <v>0</v>
      </c>
      <c r="BI285" s="157">
        <f>IF(N285="nulová",J285,0)</f>
        <v>0</v>
      </c>
      <c r="BJ285" s="17" t="s">
        <v>8</v>
      </c>
      <c r="BK285" s="157">
        <f>ROUND(I285*H285,0)</f>
        <v>0</v>
      </c>
      <c r="BL285" s="17" t="s">
        <v>82</v>
      </c>
      <c r="BM285" s="156" t="s">
        <v>763</v>
      </c>
    </row>
    <row r="286" spans="1:65" s="13" customFormat="1" ht="11.25" x14ac:dyDescent="0.2">
      <c r="B286" s="158"/>
      <c r="D286" s="159" t="s">
        <v>181</v>
      </c>
      <c r="E286" s="160" t="s">
        <v>1</v>
      </c>
      <c r="F286" s="161" t="s">
        <v>117</v>
      </c>
      <c r="H286" s="162">
        <v>3.2</v>
      </c>
      <c r="I286" s="163"/>
      <c r="L286" s="158"/>
      <c r="M286" s="164"/>
      <c r="N286" s="165"/>
      <c r="O286" s="165"/>
      <c r="P286" s="165"/>
      <c r="Q286" s="165"/>
      <c r="R286" s="165"/>
      <c r="S286" s="165"/>
      <c r="T286" s="166"/>
      <c r="AT286" s="160" t="s">
        <v>181</v>
      </c>
      <c r="AU286" s="160" t="s">
        <v>86</v>
      </c>
      <c r="AV286" s="13" t="s">
        <v>86</v>
      </c>
      <c r="AW286" s="13" t="s">
        <v>33</v>
      </c>
      <c r="AX286" s="13" t="s">
        <v>8</v>
      </c>
      <c r="AY286" s="160" t="s">
        <v>172</v>
      </c>
    </row>
    <row r="287" spans="1:65" s="2" customFormat="1" ht="14.45" customHeight="1" x14ac:dyDescent="0.2">
      <c r="A287" s="32"/>
      <c r="B287" s="144"/>
      <c r="C287" s="145" t="s">
        <v>473</v>
      </c>
      <c r="D287" s="145" t="s">
        <v>174</v>
      </c>
      <c r="E287" s="146" t="s">
        <v>440</v>
      </c>
      <c r="F287" s="147" t="s">
        <v>441</v>
      </c>
      <c r="G287" s="148" t="s">
        <v>187</v>
      </c>
      <c r="H287" s="149">
        <v>19.071999999999999</v>
      </c>
      <c r="I287" s="150"/>
      <c r="J287" s="151">
        <f>ROUND(I287*H287,0)</f>
        <v>0</v>
      </c>
      <c r="K287" s="147" t="s">
        <v>178</v>
      </c>
      <c r="L287" s="33"/>
      <c r="M287" s="152" t="s">
        <v>1</v>
      </c>
      <c r="N287" s="153" t="s">
        <v>42</v>
      </c>
      <c r="O287" s="58"/>
      <c r="P287" s="154">
        <f>O287*H287</f>
        <v>0</v>
      </c>
      <c r="Q287" s="154">
        <v>0</v>
      </c>
      <c r="R287" s="154">
        <f>Q287*H287</f>
        <v>0</v>
      </c>
      <c r="S287" s="154">
        <v>0</v>
      </c>
      <c r="T287" s="155">
        <f>S287*H287</f>
        <v>0</v>
      </c>
      <c r="U287" s="32"/>
      <c r="V287" s="32"/>
      <c r="W287" s="32"/>
      <c r="X287" s="32"/>
      <c r="Y287" s="32"/>
      <c r="Z287" s="32"/>
      <c r="AA287" s="32"/>
      <c r="AB287" s="32"/>
      <c r="AC287" s="32"/>
      <c r="AD287" s="32"/>
      <c r="AE287" s="32"/>
      <c r="AR287" s="156" t="s">
        <v>82</v>
      </c>
      <c r="AT287" s="156" t="s">
        <v>174</v>
      </c>
      <c r="AU287" s="156" t="s">
        <v>86</v>
      </c>
      <c r="AY287" s="17" t="s">
        <v>172</v>
      </c>
      <c r="BE287" s="157">
        <f>IF(N287="základní",J287,0)</f>
        <v>0</v>
      </c>
      <c r="BF287" s="157">
        <f>IF(N287="snížená",J287,0)</f>
        <v>0</v>
      </c>
      <c r="BG287" s="157">
        <f>IF(N287="zákl. přenesená",J287,0)</f>
        <v>0</v>
      </c>
      <c r="BH287" s="157">
        <f>IF(N287="sníž. přenesená",J287,0)</f>
        <v>0</v>
      </c>
      <c r="BI287" s="157">
        <f>IF(N287="nulová",J287,0)</f>
        <v>0</v>
      </c>
      <c r="BJ287" s="17" t="s">
        <v>8</v>
      </c>
      <c r="BK287" s="157">
        <f>ROUND(I287*H287,0)</f>
        <v>0</v>
      </c>
      <c r="BL287" s="17" t="s">
        <v>82</v>
      </c>
      <c r="BM287" s="156" t="s">
        <v>764</v>
      </c>
    </row>
    <row r="288" spans="1:65" s="13" customFormat="1" ht="11.25" x14ac:dyDescent="0.2">
      <c r="B288" s="158"/>
      <c r="D288" s="159" t="s">
        <v>181</v>
      </c>
      <c r="E288" s="160" t="s">
        <v>1</v>
      </c>
      <c r="F288" s="161" t="s">
        <v>119</v>
      </c>
      <c r="H288" s="162">
        <v>19.071999999999999</v>
      </c>
      <c r="I288" s="163"/>
      <c r="L288" s="158"/>
      <c r="M288" s="164"/>
      <c r="N288" s="165"/>
      <c r="O288" s="165"/>
      <c r="P288" s="165"/>
      <c r="Q288" s="165"/>
      <c r="R288" s="165"/>
      <c r="S288" s="165"/>
      <c r="T288" s="166"/>
      <c r="AT288" s="160" t="s">
        <v>181</v>
      </c>
      <c r="AU288" s="160" t="s">
        <v>86</v>
      </c>
      <c r="AV288" s="13" t="s">
        <v>86</v>
      </c>
      <c r="AW288" s="13" t="s">
        <v>33</v>
      </c>
      <c r="AX288" s="13" t="s">
        <v>8</v>
      </c>
      <c r="AY288" s="160" t="s">
        <v>172</v>
      </c>
    </row>
    <row r="289" spans="1:65" s="2" customFormat="1" ht="14.45" customHeight="1" x14ac:dyDescent="0.2">
      <c r="A289" s="32"/>
      <c r="B289" s="144"/>
      <c r="C289" s="175" t="s">
        <v>479</v>
      </c>
      <c r="D289" s="175" t="s">
        <v>210</v>
      </c>
      <c r="E289" s="176" t="s">
        <v>444</v>
      </c>
      <c r="F289" s="177" t="s">
        <v>445</v>
      </c>
      <c r="G289" s="178" t="s">
        <v>187</v>
      </c>
      <c r="H289" s="179">
        <v>20.978999999999999</v>
      </c>
      <c r="I289" s="180"/>
      <c r="J289" s="181">
        <f>ROUND(I289*H289,0)</f>
        <v>0</v>
      </c>
      <c r="K289" s="177" t="s">
        <v>178</v>
      </c>
      <c r="L289" s="182"/>
      <c r="M289" s="183" t="s">
        <v>1</v>
      </c>
      <c r="N289" s="184" t="s">
        <v>42</v>
      </c>
      <c r="O289" s="58"/>
      <c r="P289" s="154">
        <f>O289*H289</f>
        <v>0</v>
      </c>
      <c r="Q289" s="154">
        <v>2.7E-4</v>
      </c>
      <c r="R289" s="154">
        <f>Q289*H289</f>
        <v>5.6643299999999995E-3</v>
      </c>
      <c r="S289" s="154">
        <v>0</v>
      </c>
      <c r="T289" s="155">
        <f>S289*H289</f>
        <v>0</v>
      </c>
      <c r="U289" s="32"/>
      <c r="V289" s="32"/>
      <c r="W289" s="32"/>
      <c r="X289" s="32"/>
      <c r="Y289" s="32"/>
      <c r="Z289" s="32"/>
      <c r="AA289" s="32"/>
      <c r="AB289" s="32"/>
      <c r="AC289" s="32"/>
      <c r="AD289" s="32"/>
      <c r="AE289" s="32"/>
      <c r="AR289" s="156" t="s">
        <v>346</v>
      </c>
      <c r="AT289" s="156" t="s">
        <v>210</v>
      </c>
      <c r="AU289" s="156" t="s">
        <v>86</v>
      </c>
      <c r="AY289" s="17" t="s">
        <v>172</v>
      </c>
      <c r="BE289" s="157">
        <f>IF(N289="základní",J289,0)</f>
        <v>0</v>
      </c>
      <c r="BF289" s="157">
        <f>IF(N289="snížená",J289,0)</f>
        <v>0</v>
      </c>
      <c r="BG289" s="157">
        <f>IF(N289="zákl. přenesená",J289,0)</f>
        <v>0</v>
      </c>
      <c r="BH289" s="157">
        <f>IF(N289="sníž. přenesená",J289,0)</f>
        <v>0</v>
      </c>
      <c r="BI289" s="157">
        <f>IF(N289="nulová",J289,0)</f>
        <v>0</v>
      </c>
      <c r="BJ289" s="17" t="s">
        <v>8</v>
      </c>
      <c r="BK289" s="157">
        <f>ROUND(I289*H289,0)</f>
        <v>0</v>
      </c>
      <c r="BL289" s="17" t="s">
        <v>82</v>
      </c>
      <c r="BM289" s="156" t="s">
        <v>765</v>
      </c>
    </row>
    <row r="290" spans="1:65" s="13" customFormat="1" ht="11.25" x14ac:dyDescent="0.2">
      <c r="B290" s="158"/>
      <c r="D290" s="159" t="s">
        <v>181</v>
      </c>
      <c r="E290" s="160" t="s">
        <v>1</v>
      </c>
      <c r="F290" s="161" t="s">
        <v>447</v>
      </c>
      <c r="H290" s="162">
        <v>20.978999999999999</v>
      </c>
      <c r="I290" s="163"/>
      <c r="L290" s="158"/>
      <c r="M290" s="164"/>
      <c r="N290" s="165"/>
      <c r="O290" s="165"/>
      <c r="P290" s="165"/>
      <c r="Q290" s="165"/>
      <c r="R290" s="165"/>
      <c r="S290" s="165"/>
      <c r="T290" s="166"/>
      <c r="AT290" s="160" t="s">
        <v>181</v>
      </c>
      <c r="AU290" s="160" t="s">
        <v>86</v>
      </c>
      <c r="AV290" s="13" t="s">
        <v>86</v>
      </c>
      <c r="AW290" s="13" t="s">
        <v>33</v>
      </c>
      <c r="AX290" s="13" t="s">
        <v>8</v>
      </c>
      <c r="AY290" s="160" t="s">
        <v>172</v>
      </c>
    </row>
    <row r="291" spans="1:65" s="2" customFormat="1" ht="24.2" customHeight="1" x14ac:dyDescent="0.2">
      <c r="A291" s="32"/>
      <c r="B291" s="144"/>
      <c r="C291" s="145" t="s">
        <v>485</v>
      </c>
      <c r="D291" s="145" t="s">
        <v>174</v>
      </c>
      <c r="E291" s="146" t="s">
        <v>449</v>
      </c>
      <c r="F291" s="147" t="s">
        <v>450</v>
      </c>
      <c r="G291" s="148" t="s">
        <v>316</v>
      </c>
      <c r="H291" s="149">
        <v>6.0000000000000001E-3</v>
      </c>
      <c r="I291" s="150"/>
      <c r="J291" s="151">
        <f>ROUND(I291*H291,0)</f>
        <v>0</v>
      </c>
      <c r="K291" s="147" t="s">
        <v>178</v>
      </c>
      <c r="L291" s="33"/>
      <c r="M291" s="152" t="s">
        <v>1</v>
      </c>
      <c r="N291" s="153" t="s">
        <v>42</v>
      </c>
      <c r="O291" s="58"/>
      <c r="P291" s="154">
        <f>O291*H291</f>
        <v>0</v>
      </c>
      <c r="Q291" s="154">
        <v>0</v>
      </c>
      <c r="R291" s="154">
        <f>Q291*H291</f>
        <v>0</v>
      </c>
      <c r="S291" s="154">
        <v>0</v>
      </c>
      <c r="T291" s="155">
        <f>S291*H291</f>
        <v>0</v>
      </c>
      <c r="U291" s="32"/>
      <c r="V291" s="32"/>
      <c r="W291" s="32"/>
      <c r="X291" s="32"/>
      <c r="Y291" s="32"/>
      <c r="Z291" s="32"/>
      <c r="AA291" s="32"/>
      <c r="AB291" s="32"/>
      <c r="AC291" s="32"/>
      <c r="AD291" s="32"/>
      <c r="AE291" s="32"/>
      <c r="AR291" s="156" t="s">
        <v>82</v>
      </c>
      <c r="AT291" s="156" t="s">
        <v>174</v>
      </c>
      <c r="AU291" s="156" t="s">
        <v>86</v>
      </c>
      <c r="AY291" s="17" t="s">
        <v>172</v>
      </c>
      <c r="BE291" s="157">
        <f>IF(N291="základní",J291,0)</f>
        <v>0</v>
      </c>
      <c r="BF291" s="157">
        <f>IF(N291="snížená",J291,0)</f>
        <v>0</v>
      </c>
      <c r="BG291" s="157">
        <f>IF(N291="zákl. přenesená",J291,0)</f>
        <v>0</v>
      </c>
      <c r="BH291" s="157">
        <f>IF(N291="sníž. přenesená",J291,0)</f>
        <v>0</v>
      </c>
      <c r="BI291" s="157">
        <f>IF(N291="nulová",J291,0)</f>
        <v>0</v>
      </c>
      <c r="BJ291" s="17" t="s">
        <v>8</v>
      </c>
      <c r="BK291" s="157">
        <f>ROUND(I291*H291,0)</f>
        <v>0</v>
      </c>
      <c r="BL291" s="17" t="s">
        <v>82</v>
      </c>
      <c r="BM291" s="156" t="s">
        <v>766</v>
      </c>
    </row>
    <row r="292" spans="1:65" s="12" customFormat="1" ht="22.9" customHeight="1" x14ac:dyDescent="0.2">
      <c r="B292" s="131"/>
      <c r="D292" s="132" t="s">
        <v>76</v>
      </c>
      <c r="E292" s="142" t="s">
        <v>452</v>
      </c>
      <c r="F292" s="142" t="s">
        <v>453</v>
      </c>
      <c r="I292" s="134"/>
      <c r="J292" s="143">
        <f>BK292</f>
        <v>0</v>
      </c>
      <c r="L292" s="131"/>
      <c r="M292" s="136"/>
      <c r="N292" s="137"/>
      <c r="O292" s="137"/>
      <c r="P292" s="138">
        <f>SUM(P293:P305)</f>
        <v>0</v>
      </c>
      <c r="Q292" s="137"/>
      <c r="R292" s="138">
        <f>SUM(R293:R305)</f>
        <v>1.0870925E-3</v>
      </c>
      <c r="S292" s="137"/>
      <c r="T292" s="139">
        <f>SUM(T293:T305)</f>
        <v>5.5600000000000004E-2</v>
      </c>
      <c r="AR292" s="132" t="s">
        <v>86</v>
      </c>
      <c r="AT292" s="140" t="s">
        <v>76</v>
      </c>
      <c r="AU292" s="140" t="s">
        <v>8</v>
      </c>
      <c r="AY292" s="132" t="s">
        <v>172</v>
      </c>
      <c r="BK292" s="141">
        <f>SUM(BK293:BK305)</f>
        <v>0</v>
      </c>
    </row>
    <row r="293" spans="1:65" s="2" customFormat="1" ht="14.45" customHeight="1" x14ac:dyDescent="0.2">
      <c r="A293" s="32"/>
      <c r="B293" s="144"/>
      <c r="C293" s="145" t="s">
        <v>490</v>
      </c>
      <c r="D293" s="145" t="s">
        <v>174</v>
      </c>
      <c r="E293" s="146" t="s">
        <v>455</v>
      </c>
      <c r="F293" s="147" t="s">
        <v>456</v>
      </c>
      <c r="G293" s="148" t="s">
        <v>187</v>
      </c>
      <c r="H293" s="149">
        <v>2.73</v>
      </c>
      <c r="I293" s="150"/>
      <c r="J293" s="151">
        <f>ROUND(I293*H293,0)</f>
        <v>0</v>
      </c>
      <c r="K293" s="147" t="s">
        <v>178</v>
      </c>
      <c r="L293" s="33"/>
      <c r="M293" s="152" t="s">
        <v>1</v>
      </c>
      <c r="N293" s="153" t="s">
        <v>42</v>
      </c>
      <c r="O293" s="58"/>
      <c r="P293" s="154">
        <f>O293*H293</f>
        <v>0</v>
      </c>
      <c r="Q293" s="154">
        <v>0</v>
      </c>
      <c r="R293" s="154">
        <f>Q293*H293</f>
        <v>0</v>
      </c>
      <c r="S293" s="154">
        <v>0.02</v>
      </c>
      <c r="T293" s="155">
        <f>S293*H293</f>
        <v>5.4600000000000003E-2</v>
      </c>
      <c r="U293" s="32"/>
      <c r="V293" s="32"/>
      <c r="W293" s="32"/>
      <c r="X293" s="32"/>
      <c r="Y293" s="32"/>
      <c r="Z293" s="32"/>
      <c r="AA293" s="32"/>
      <c r="AB293" s="32"/>
      <c r="AC293" s="32"/>
      <c r="AD293" s="32"/>
      <c r="AE293" s="32"/>
      <c r="AR293" s="156" t="s">
        <v>82</v>
      </c>
      <c r="AT293" s="156" t="s">
        <v>174</v>
      </c>
      <c r="AU293" s="156" t="s">
        <v>86</v>
      </c>
      <c r="AY293" s="17" t="s">
        <v>172</v>
      </c>
      <c r="BE293" s="157">
        <f>IF(N293="základní",J293,0)</f>
        <v>0</v>
      </c>
      <c r="BF293" s="157">
        <f>IF(N293="snížená",J293,0)</f>
        <v>0</v>
      </c>
      <c r="BG293" s="157">
        <f>IF(N293="zákl. přenesená",J293,0)</f>
        <v>0</v>
      </c>
      <c r="BH293" s="157">
        <f>IF(N293="sníž. přenesená",J293,0)</f>
        <v>0</v>
      </c>
      <c r="BI293" s="157">
        <f>IF(N293="nulová",J293,0)</f>
        <v>0</v>
      </c>
      <c r="BJ293" s="17" t="s">
        <v>8</v>
      </c>
      <c r="BK293" s="157">
        <f>ROUND(I293*H293,0)</f>
        <v>0</v>
      </c>
      <c r="BL293" s="17" t="s">
        <v>82</v>
      </c>
      <c r="BM293" s="156" t="s">
        <v>767</v>
      </c>
    </row>
    <row r="294" spans="1:65" s="13" customFormat="1" ht="11.25" x14ac:dyDescent="0.2">
      <c r="B294" s="158"/>
      <c r="D294" s="159" t="s">
        <v>181</v>
      </c>
      <c r="E294" s="160" t="s">
        <v>1</v>
      </c>
      <c r="F294" s="161" t="s">
        <v>458</v>
      </c>
      <c r="H294" s="162">
        <v>2.73</v>
      </c>
      <c r="I294" s="163"/>
      <c r="L294" s="158"/>
      <c r="M294" s="164"/>
      <c r="N294" s="165"/>
      <c r="O294" s="165"/>
      <c r="P294" s="165"/>
      <c r="Q294" s="165"/>
      <c r="R294" s="165"/>
      <c r="S294" s="165"/>
      <c r="T294" s="166"/>
      <c r="AT294" s="160" t="s">
        <v>181</v>
      </c>
      <c r="AU294" s="160" t="s">
        <v>86</v>
      </c>
      <c r="AV294" s="13" t="s">
        <v>86</v>
      </c>
      <c r="AW294" s="13" t="s">
        <v>33</v>
      </c>
      <c r="AX294" s="13" t="s">
        <v>77</v>
      </c>
      <c r="AY294" s="160" t="s">
        <v>172</v>
      </c>
    </row>
    <row r="295" spans="1:65" s="14" customFormat="1" ht="11.25" x14ac:dyDescent="0.2">
      <c r="B295" s="167"/>
      <c r="D295" s="159" t="s">
        <v>181</v>
      </c>
      <c r="E295" s="168" t="s">
        <v>459</v>
      </c>
      <c r="F295" s="169" t="s">
        <v>460</v>
      </c>
      <c r="H295" s="170">
        <v>2.73</v>
      </c>
      <c r="I295" s="171"/>
      <c r="L295" s="167"/>
      <c r="M295" s="172"/>
      <c r="N295" s="173"/>
      <c r="O295" s="173"/>
      <c r="P295" s="173"/>
      <c r="Q295" s="173"/>
      <c r="R295" s="173"/>
      <c r="S295" s="173"/>
      <c r="T295" s="174"/>
      <c r="AT295" s="168" t="s">
        <v>181</v>
      </c>
      <c r="AU295" s="168" t="s">
        <v>86</v>
      </c>
      <c r="AV295" s="14" t="s">
        <v>184</v>
      </c>
      <c r="AW295" s="14" t="s">
        <v>33</v>
      </c>
      <c r="AX295" s="14" t="s">
        <v>8</v>
      </c>
      <c r="AY295" s="168" t="s">
        <v>172</v>
      </c>
    </row>
    <row r="296" spans="1:65" s="2" customFormat="1" ht="14.45" customHeight="1" x14ac:dyDescent="0.2">
      <c r="A296" s="32"/>
      <c r="B296" s="144"/>
      <c r="C296" s="145" t="s">
        <v>494</v>
      </c>
      <c r="D296" s="145" t="s">
        <v>174</v>
      </c>
      <c r="E296" s="146" t="s">
        <v>462</v>
      </c>
      <c r="F296" s="147" t="s">
        <v>463</v>
      </c>
      <c r="G296" s="148" t="s">
        <v>187</v>
      </c>
      <c r="H296" s="149">
        <v>2.73</v>
      </c>
      <c r="I296" s="150"/>
      <c r="J296" s="151">
        <f>ROUND(I296*H296,0)</f>
        <v>0</v>
      </c>
      <c r="K296" s="147" t="s">
        <v>178</v>
      </c>
      <c r="L296" s="33"/>
      <c r="M296" s="152" t="s">
        <v>1</v>
      </c>
      <c r="N296" s="153" t="s">
        <v>42</v>
      </c>
      <c r="O296" s="58"/>
      <c r="P296" s="154">
        <f>O296*H296</f>
        <v>0</v>
      </c>
      <c r="Q296" s="154">
        <v>3.7599999999999998E-4</v>
      </c>
      <c r="R296" s="154">
        <f>Q296*H296</f>
        <v>1.02648E-3</v>
      </c>
      <c r="S296" s="154">
        <v>0</v>
      </c>
      <c r="T296" s="155">
        <f>S296*H296</f>
        <v>0</v>
      </c>
      <c r="U296" s="32"/>
      <c r="V296" s="32"/>
      <c r="W296" s="32"/>
      <c r="X296" s="32"/>
      <c r="Y296" s="32"/>
      <c r="Z296" s="32"/>
      <c r="AA296" s="32"/>
      <c r="AB296" s="32"/>
      <c r="AC296" s="32"/>
      <c r="AD296" s="32"/>
      <c r="AE296" s="32"/>
      <c r="AR296" s="156" t="s">
        <v>82</v>
      </c>
      <c r="AT296" s="156" t="s">
        <v>174</v>
      </c>
      <c r="AU296" s="156" t="s">
        <v>86</v>
      </c>
      <c r="AY296" s="17" t="s">
        <v>172</v>
      </c>
      <c r="BE296" s="157">
        <f>IF(N296="základní",J296,0)</f>
        <v>0</v>
      </c>
      <c r="BF296" s="157">
        <f>IF(N296="snížená",J296,0)</f>
        <v>0</v>
      </c>
      <c r="BG296" s="157">
        <f>IF(N296="zákl. přenesená",J296,0)</f>
        <v>0</v>
      </c>
      <c r="BH296" s="157">
        <f>IF(N296="sníž. přenesená",J296,0)</f>
        <v>0</v>
      </c>
      <c r="BI296" s="157">
        <f>IF(N296="nulová",J296,0)</f>
        <v>0</v>
      </c>
      <c r="BJ296" s="17" t="s">
        <v>8</v>
      </c>
      <c r="BK296" s="157">
        <f>ROUND(I296*H296,0)</f>
        <v>0</v>
      </c>
      <c r="BL296" s="17" t="s">
        <v>82</v>
      </c>
      <c r="BM296" s="156" t="s">
        <v>768</v>
      </c>
    </row>
    <row r="297" spans="1:65" s="13" customFormat="1" ht="11.25" x14ac:dyDescent="0.2">
      <c r="B297" s="158"/>
      <c r="D297" s="159" t="s">
        <v>181</v>
      </c>
      <c r="E297" s="160" t="s">
        <v>1</v>
      </c>
      <c r="F297" s="161" t="s">
        <v>458</v>
      </c>
      <c r="H297" s="162">
        <v>2.73</v>
      </c>
      <c r="I297" s="163"/>
      <c r="L297" s="158"/>
      <c r="M297" s="164"/>
      <c r="N297" s="165"/>
      <c r="O297" s="165"/>
      <c r="P297" s="165"/>
      <c r="Q297" s="165"/>
      <c r="R297" s="165"/>
      <c r="S297" s="165"/>
      <c r="T297" s="166"/>
      <c r="AT297" s="160" t="s">
        <v>181</v>
      </c>
      <c r="AU297" s="160" t="s">
        <v>86</v>
      </c>
      <c r="AV297" s="13" t="s">
        <v>86</v>
      </c>
      <c r="AW297" s="13" t="s">
        <v>33</v>
      </c>
      <c r="AX297" s="13" t="s">
        <v>77</v>
      </c>
      <c r="AY297" s="160" t="s">
        <v>172</v>
      </c>
    </row>
    <row r="298" spans="1:65" s="14" customFormat="1" ht="11.25" x14ac:dyDescent="0.2">
      <c r="B298" s="167"/>
      <c r="D298" s="159" t="s">
        <v>181</v>
      </c>
      <c r="E298" s="168" t="s">
        <v>120</v>
      </c>
      <c r="F298" s="169" t="s">
        <v>465</v>
      </c>
      <c r="H298" s="170">
        <v>2.73</v>
      </c>
      <c r="I298" s="171"/>
      <c r="L298" s="167"/>
      <c r="M298" s="172"/>
      <c r="N298" s="173"/>
      <c r="O298" s="173"/>
      <c r="P298" s="173"/>
      <c r="Q298" s="173"/>
      <c r="R298" s="173"/>
      <c r="S298" s="173"/>
      <c r="T298" s="174"/>
      <c r="AT298" s="168" t="s">
        <v>181</v>
      </c>
      <c r="AU298" s="168" t="s">
        <v>86</v>
      </c>
      <c r="AV298" s="14" t="s">
        <v>184</v>
      </c>
      <c r="AW298" s="14" t="s">
        <v>33</v>
      </c>
      <c r="AX298" s="14" t="s">
        <v>8</v>
      </c>
      <c r="AY298" s="168" t="s">
        <v>172</v>
      </c>
    </row>
    <row r="299" spans="1:65" s="2" customFormat="1" ht="14.45" customHeight="1" x14ac:dyDescent="0.2">
      <c r="A299" s="32"/>
      <c r="B299" s="144"/>
      <c r="C299" s="145" t="s">
        <v>498</v>
      </c>
      <c r="D299" s="145" t="s">
        <v>174</v>
      </c>
      <c r="E299" s="146" t="s">
        <v>467</v>
      </c>
      <c r="F299" s="147" t="s">
        <v>468</v>
      </c>
      <c r="G299" s="148" t="s">
        <v>469</v>
      </c>
      <c r="H299" s="149">
        <v>1</v>
      </c>
      <c r="I299" s="150"/>
      <c r="J299" s="151">
        <f>ROUND(I299*H299,0)</f>
        <v>0</v>
      </c>
      <c r="K299" s="147" t="s">
        <v>1</v>
      </c>
      <c r="L299" s="33"/>
      <c r="M299" s="152" t="s">
        <v>1</v>
      </c>
      <c r="N299" s="153" t="s">
        <v>42</v>
      </c>
      <c r="O299" s="58"/>
      <c r="P299" s="154">
        <f>O299*H299</f>
        <v>0</v>
      </c>
      <c r="Q299" s="154">
        <v>6.0612500000000003E-5</v>
      </c>
      <c r="R299" s="154">
        <f>Q299*H299</f>
        <v>6.0612500000000003E-5</v>
      </c>
      <c r="S299" s="154">
        <v>0</v>
      </c>
      <c r="T299" s="155">
        <f>S299*H299</f>
        <v>0</v>
      </c>
      <c r="U299" s="32"/>
      <c r="V299" s="32"/>
      <c r="W299" s="32"/>
      <c r="X299" s="32"/>
      <c r="Y299" s="32"/>
      <c r="Z299" s="32"/>
      <c r="AA299" s="32"/>
      <c r="AB299" s="32"/>
      <c r="AC299" s="32"/>
      <c r="AD299" s="32"/>
      <c r="AE299" s="32"/>
      <c r="AR299" s="156" t="s">
        <v>82</v>
      </c>
      <c r="AT299" s="156" t="s">
        <v>174</v>
      </c>
      <c r="AU299" s="156" t="s">
        <v>86</v>
      </c>
      <c r="AY299" s="17" t="s">
        <v>172</v>
      </c>
      <c r="BE299" s="157">
        <f>IF(N299="základní",J299,0)</f>
        <v>0</v>
      </c>
      <c r="BF299" s="157">
        <f>IF(N299="snížená",J299,0)</f>
        <v>0</v>
      </c>
      <c r="BG299" s="157">
        <f>IF(N299="zákl. přenesená",J299,0)</f>
        <v>0</v>
      </c>
      <c r="BH299" s="157">
        <f>IF(N299="sníž. přenesená",J299,0)</f>
        <v>0</v>
      </c>
      <c r="BI299" s="157">
        <f>IF(N299="nulová",J299,0)</f>
        <v>0</v>
      </c>
      <c r="BJ299" s="17" t="s">
        <v>8</v>
      </c>
      <c r="BK299" s="157">
        <f>ROUND(I299*H299,0)</f>
        <v>0</v>
      </c>
      <c r="BL299" s="17" t="s">
        <v>82</v>
      </c>
      <c r="BM299" s="156" t="s">
        <v>769</v>
      </c>
    </row>
    <row r="300" spans="1:65" s="13" customFormat="1" ht="11.25" x14ac:dyDescent="0.2">
      <c r="B300" s="158"/>
      <c r="D300" s="159" t="s">
        <v>181</v>
      </c>
      <c r="E300" s="160" t="s">
        <v>1</v>
      </c>
      <c r="F300" s="161" t="s">
        <v>471</v>
      </c>
      <c r="H300" s="162">
        <v>1</v>
      </c>
      <c r="I300" s="163"/>
      <c r="L300" s="158"/>
      <c r="M300" s="164"/>
      <c r="N300" s="165"/>
      <c r="O300" s="165"/>
      <c r="P300" s="165"/>
      <c r="Q300" s="165"/>
      <c r="R300" s="165"/>
      <c r="S300" s="165"/>
      <c r="T300" s="166"/>
      <c r="AT300" s="160" t="s">
        <v>181</v>
      </c>
      <c r="AU300" s="160" t="s">
        <v>86</v>
      </c>
      <c r="AV300" s="13" t="s">
        <v>86</v>
      </c>
      <c r="AW300" s="13" t="s">
        <v>33</v>
      </c>
      <c r="AX300" s="13" t="s">
        <v>77</v>
      </c>
      <c r="AY300" s="160" t="s">
        <v>172</v>
      </c>
    </row>
    <row r="301" spans="1:65" s="14" customFormat="1" ht="11.25" x14ac:dyDescent="0.2">
      <c r="B301" s="167"/>
      <c r="D301" s="159" t="s">
        <v>181</v>
      </c>
      <c r="E301" s="168" t="s">
        <v>105</v>
      </c>
      <c r="F301" s="169" t="s">
        <v>472</v>
      </c>
      <c r="H301" s="170">
        <v>1</v>
      </c>
      <c r="I301" s="171"/>
      <c r="L301" s="167"/>
      <c r="M301" s="172"/>
      <c r="N301" s="173"/>
      <c r="O301" s="173"/>
      <c r="P301" s="173"/>
      <c r="Q301" s="173"/>
      <c r="R301" s="173"/>
      <c r="S301" s="173"/>
      <c r="T301" s="174"/>
      <c r="AT301" s="168" t="s">
        <v>181</v>
      </c>
      <c r="AU301" s="168" t="s">
        <v>86</v>
      </c>
      <c r="AV301" s="14" t="s">
        <v>184</v>
      </c>
      <c r="AW301" s="14" t="s">
        <v>33</v>
      </c>
      <c r="AX301" s="14" t="s">
        <v>8</v>
      </c>
      <c r="AY301" s="168" t="s">
        <v>172</v>
      </c>
    </row>
    <row r="302" spans="1:65" s="2" customFormat="1" ht="24.2" customHeight="1" x14ac:dyDescent="0.2">
      <c r="A302" s="32"/>
      <c r="B302" s="144"/>
      <c r="C302" s="145" t="s">
        <v>501</v>
      </c>
      <c r="D302" s="145" t="s">
        <v>174</v>
      </c>
      <c r="E302" s="146" t="s">
        <v>474</v>
      </c>
      <c r="F302" s="147" t="s">
        <v>475</v>
      </c>
      <c r="G302" s="148" t="s">
        <v>469</v>
      </c>
      <c r="H302" s="149">
        <v>1</v>
      </c>
      <c r="I302" s="150"/>
      <c r="J302" s="151">
        <f>ROUND(I302*H302,0)</f>
        <v>0</v>
      </c>
      <c r="K302" s="147" t="s">
        <v>1</v>
      </c>
      <c r="L302" s="33"/>
      <c r="M302" s="152" t="s">
        <v>1</v>
      </c>
      <c r="N302" s="153" t="s">
        <v>42</v>
      </c>
      <c r="O302" s="58"/>
      <c r="P302" s="154">
        <f>O302*H302</f>
        <v>0</v>
      </c>
      <c r="Q302" s="154">
        <v>0</v>
      </c>
      <c r="R302" s="154">
        <f>Q302*H302</f>
        <v>0</v>
      </c>
      <c r="S302" s="154">
        <v>1E-3</v>
      </c>
      <c r="T302" s="155">
        <f>S302*H302</f>
        <v>1E-3</v>
      </c>
      <c r="U302" s="32"/>
      <c r="V302" s="32"/>
      <c r="W302" s="32"/>
      <c r="X302" s="32"/>
      <c r="Y302" s="32"/>
      <c r="Z302" s="32"/>
      <c r="AA302" s="32"/>
      <c r="AB302" s="32"/>
      <c r="AC302" s="32"/>
      <c r="AD302" s="32"/>
      <c r="AE302" s="32"/>
      <c r="AR302" s="156" t="s">
        <v>82</v>
      </c>
      <c r="AT302" s="156" t="s">
        <v>174</v>
      </c>
      <c r="AU302" s="156" t="s">
        <v>86</v>
      </c>
      <c r="AY302" s="17" t="s">
        <v>172</v>
      </c>
      <c r="BE302" s="157">
        <f>IF(N302="základní",J302,0)</f>
        <v>0</v>
      </c>
      <c r="BF302" s="157">
        <f>IF(N302="snížená",J302,0)</f>
        <v>0</v>
      </c>
      <c r="BG302" s="157">
        <f>IF(N302="zákl. přenesená",J302,0)</f>
        <v>0</v>
      </c>
      <c r="BH302" s="157">
        <f>IF(N302="sníž. přenesená",J302,0)</f>
        <v>0</v>
      </c>
      <c r="BI302" s="157">
        <f>IF(N302="nulová",J302,0)</f>
        <v>0</v>
      </c>
      <c r="BJ302" s="17" t="s">
        <v>8</v>
      </c>
      <c r="BK302" s="157">
        <f>ROUND(I302*H302,0)</f>
        <v>0</v>
      </c>
      <c r="BL302" s="17" t="s">
        <v>82</v>
      </c>
      <c r="BM302" s="156" t="s">
        <v>770</v>
      </c>
    </row>
    <row r="303" spans="1:65" s="13" customFormat="1" ht="11.25" x14ac:dyDescent="0.2">
      <c r="B303" s="158"/>
      <c r="D303" s="159" t="s">
        <v>181</v>
      </c>
      <c r="E303" s="160" t="s">
        <v>1</v>
      </c>
      <c r="F303" s="161" t="s">
        <v>471</v>
      </c>
      <c r="H303" s="162">
        <v>1</v>
      </c>
      <c r="I303" s="163"/>
      <c r="L303" s="158"/>
      <c r="M303" s="164"/>
      <c r="N303" s="165"/>
      <c r="O303" s="165"/>
      <c r="P303" s="165"/>
      <c r="Q303" s="165"/>
      <c r="R303" s="165"/>
      <c r="S303" s="165"/>
      <c r="T303" s="166"/>
      <c r="AT303" s="160" t="s">
        <v>181</v>
      </c>
      <c r="AU303" s="160" t="s">
        <v>86</v>
      </c>
      <c r="AV303" s="13" t="s">
        <v>86</v>
      </c>
      <c r="AW303" s="13" t="s">
        <v>33</v>
      </c>
      <c r="AX303" s="13" t="s">
        <v>77</v>
      </c>
      <c r="AY303" s="160" t="s">
        <v>172</v>
      </c>
    </row>
    <row r="304" spans="1:65" s="14" customFormat="1" ht="11.25" x14ac:dyDescent="0.2">
      <c r="B304" s="167"/>
      <c r="D304" s="159" t="s">
        <v>181</v>
      </c>
      <c r="E304" s="168" t="s">
        <v>477</v>
      </c>
      <c r="F304" s="169" t="s">
        <v>478</v>
      </c>
      <c r="H304" s="170">
        <v>1</v>
      </c>
      <c r="I304" s="171"/>
      <c r="L304" s="167"/>
      <c r="M304" s="172"/>
      <c r="N304" s="173"/>
      <c r="O304" s="173"/>
      <c r="P304" s="173"/>
      <c r="Q304" s="173"/>
      <c r="R304" s="173"/>
      <c r="S304" s="173"/>
      <c r="T304" s="174"/>
      <c r="AT304" s="168" t="s">
        <v>181</v>
      </c>
      <c r="AU304" s="168" t="s">
        <v>86</v>
      </c>
      <c r="AV304" s="14" t="s">
        <v>184</v>
      </c>
      <c r="AW304" s="14" t="s">
        <v>33</v>
      </c>
      <c r="AX304" s="14" t="s">
        <v>8</v>
      </c>
      <c r="AY304" s="168" t="s">
        <v>172</v>
      </c>
    </row>
    <row r="305" spans="1:65" s="2" customFormat="1" ht="24.2" customHeight="1" x14ac:dyDescent="0.2">
      <c r="A305" s="32"/>
      <c r="B305" s="144"/>
      <c r="C305" s="145" t="s">
        <v>504</v>
      </c>
      <c r="D305" s="145" t="s">
        <v>174</v>
      </c>
      <c r="E305" s="146" t="s">
        <v>480</v>
      </c>
      <c r="F305" s="147" t="s">
        <v>481</v>
      </c>
      <c r="G305" s="148" t="s">
        <v>316</v>
      </c>
      <c r="H305" s="149">
        <v>1E-3</v>
      </c>
      <c r="I305" s="150"/>
      <c r="J305" s="151">
        <f>ROUND(I305*H305,0)</f>
        <v>0</v>
      </c>
      <c r="K305" s="147" t="s">
        <v>178</v>
      </c>
      <c r="L305" s="33"/>
      <c r="M305" s="152" t="s">
        <v>1</v>
      </c>
      <c r="N305" s="153" t="s">
        <v>42</v>
      </c>
      <c r="O305" s="58"/>
      <c r="P305" s="154">
        <f>O305*H305</f>
        <v>0</v>
      </c>
      <c r="Q305" s="154">
        <v>0</v>
      </c>
      <c r="R305" s="154">
        <f>Q305*H305</f>
        <v>0</v>
      </c>
      <c r="S305" s="154">
        <v>0</v>
      </c>
      <c r="T305" s="155">
        <f>S305*H305</f>
        <v>0</v>
      </c>
      <c r="U305" s="32"/>
      <c r="V305" s="32"/>
      <c r="W305" s="32"/>
      <c r="X305" s="32"/>
      <c r="Y305" s="32"/>
      <c r="Z305" s="32"/>
      <c r="AA305" s="32"/>
      <c r="AB305" s="32"/>
      <c r="AC305" s="32"/>
      <c r="AD305" s="32"/>
      <c r="AE305" s="32"/>
      <c r="AR305" s="156" t="s">
        <v>82</v>
      </c>
      <c r="AT305" s="156" t="s">
        <v>174</v>
      </c>
      <c r="AU305" s="156" t="s">
        <v>86</v>
      </c>
      <c r="AY305" s="17" t="s">
        <v>172</v>
      </c>
      <c r="BE305" s="157">
        <f>IF(N305="základní",J305,0)</f>
        <v>0</v>
      </c>
      <c r="BF305" s="157">
        <f>IF(N305="snížená",J305,0)</f>
        <v>0</v>
      </c>
      <c r="BG305" s="157">
        <f>IF(N305="zákl. přenesená",J305,0)</f>
        <v>0</v>
      </c>
      <c r="BH305" s="157">
        <f>IF(N305="sníž. přenesená",J305,0)</f>
        <v>0</v>
      </c>
      <c r="BI305" s="157">
        <f>IF(N305="nulová",J305,0)</f>
        <v>0</v>
      </c>
      <c r="BJ305" s="17" t="s">
        <v>8</v>
      </c>
      <c r="BK305" s="157">
        <f>ROUND(I305*H305,0)</f>
        <v>0</v>
      </c>
      <c r="BL305" s="17" t="s">
        <v>82</v>
      </c>
      <c r="BM305" s="156" t="s">
        <v>771</v>
      </c>
    </row>
    <row r="306" spans="1:65" s="12" customFormat="1" ht="22.9" customHeight="1" x14ac:dyDescent="0.2">
      <c r="B306" s="131"/>
      <c r="D306" s="132" t="s">
        <v>76</v>
      </c>
      <c r="E306" s="142" t="s">
        <v>483</v>
      </c>
      <c r="F306" s="142" t="s">
        <v>484</v>
      </c>
      <c r="I306" s="134"/>
      <c r="J306" s="143">
        <f>BK306</f>
        <v>0</v>
      </c>
      <c r="L306" s="131"/>
      <c r="M306" s="136"/>
      <c r="N306" s="137"/>
      <c r="O306" s="137"/>
      <c r="P306" s="138">
        <f>SUM(P307:P369)</f>
        <v>0</v>
      </c>
      <c r="Q306" s="137"/>
      <c r="R306" s="138">
        <f>SUM(R307:R369)</f>
        <v>0.124647142</v>
      </c>
      <c r="S306" s="137"/>
      <c r="T306" s="139">
        <f>SUM(T307:T369)</f>
        <v>0</v>
      </c>
      <c r="AR306" s="132" t="s">
        <v>86</v>
      </c>
      <c r="AT306" s="140" t="s">
        <v>76</v>
      </c>
      <c r="AU306" s="140" t="s">
        <v>8</v>
      </c>
      <c r="AY306" s="132" t="s">
        <v>172</v>
      </c>
      <c r="BK306" s="141">
        <f>SUM(BK307:BK369)</f>
        <v>0</v>
      </c>
    </row>
    <row r="307" spans="1:65" s="2" customFormat="1" ht="14.45" customHeight="1" x14ac:dyDescent="0.2">
      <c r="A307" s="32"/>
      <c r="B307" s="144"/>
      <c r="C307" s="145" t="s">
        <v>507</v>
      </c>
      <c r="D307" s="145" t="s">
        <v>174</v>
      </c>
      <c r="E307" s="146" t="s">
        <v>486</v>
      </c>
      <c r="F307" s="147" t="s">
        <v>487</v>
      </c>
      <c r="G307" s="148" t="s">
        <v>187</v>
      </c>
      <c r="H307" s="149">
        <v>8.19</v>
      </c>
      <c r="I307" s="150"/>
      <c r="J307" s="151">
        <f>ROUND(I307*H307,0)</f>
        <v>0</v>
      </c>
      <c r="K307" s="147" t="s">
        <v>178</v>
      </c>
      <c r="L307" s="33"/>
      <c r="M307" s="152" t="s">
        <v>1</v>
      </c>
      <c r="N307" s="153" t="s">
        <v>42</v>
      </c>
      <c r="O307" s="58"/>
      <c r="P307" s="154">
        <f>O307*H307</f>
        <v>0</v>
      </c>
      <c r="Q307" s="154">
        <v>6.7000000000000002E-5</v>
      </c>
      <c r="R307" s="154">
        <f>Q307*H307</f>
        <v>5.4872999999999999E-4</v>
      </c>
      <c r="S307" s="154">
        <v>0</v>
      </c>
      <c r="T307" s="155">
        <f>S307*H307</f>
        <v>0</v>
      </c>
      <c r="U307" s="32"/>
      <c r="V307" s="32"/>
      <c r="W307" s="32"/>
      <c r="X307" s="32"/>
      <c r="Y307" s="32"/>
      <c r="Z307" s="32"/>
      <c r="AA307" s="32"/>
      <c r="AB307" s="32"/>
      <c r="AC307" s="32"/>
      <c r="AD307" s="32"/>
      <c r="AE307" s="32"/>
      <c r="AR307" s="156" t="s">
        <v>82</v>
      </c>
      <c r="AT307" s="156" t="s">
        <v>174</v>
      </c>
      <c r="AU307" s="156" t="s">
        <v>86</v>
      </c>
      <c r="AY307" s="17" t="s">
        <v>172</v>
      </c>
      <c r="BE307" s="157">
        <f>IF(N307="základní",J307,0)</f>
        <v>0</v>
      </c>
      <c r="BF307" s="157">
        <f>IF(N307="snížená",J307,0)</f>
        <v>0</v>
      </c>
      <c r="BG307" s="157">
        <f>IF(N307="zákl. přenesená",J307,0)</f>
        <v>0</v>
      </c>
      <c r="BH307" s="157">
        <f>IF(N307="sníž. přenesená",J307,0)</f>
        <v>0</v>
      </c>
      <c r="BI307" s="157">
        <f>IF(N307="nulová",J307,0)</f>
        <v>0</v>
      </c>
      <c r="BJ307" s="17" t="s">
        <v>8</v>
      </c>
      <c r="BK307" s="157">
        <f>ROUND(I307*H307,0)</f>
        <v>0</v>
      </c>
      <c r="BL307" s="17" t="s">
        <v>82</v>
      </c>
      <c r="BM307" s="156" t="s">
        <v>772</v>
      </c>
    </row>
    <row r="308" spans="1:65" s="13" customFormat="1" ht="11.25" x14ac:dyDescent="0.2">
      <c r="B308" s="158"/>
      <c r="D308" s="159" t="s">
        <v>181</v>
      </c>
      <c r="E308" s="160" t="s">
        <v>1</v>
      </c>
      <c r="F308" s="161" t="s">
        <v>489</v>
      </c>
      <c r="H308" s="162">
        <v>8.19</v>
      </c>
      <c r="I308" s="163"/>
      <c r="L308" s="158"/>
      <c r="M308" s="164"/>
      <c r="N308" s="165"/>
      <c r="O308" s="165"/>
      <c r="P308" s="165"/>
      <c r="Q308" s="165"/>
      <c r="R308" s="165"/>
      <c r="S308" s="165"/>
      <c r="T308" s="166"/>
      <c r="AT308" s="160" t="s">
        <v>181</v>
      </c>
      <c r="AU308" s="160" t="s">
        <v>86</v>
      </c>
      <c r="AV308" s="13" t="s">
        <v>86</v>
      </c>
      <c r="AW308" s="13" t="s">
        <v>33</v>
      </c>
      <c r="AX308" s="13" t="s">
        <v>8</v>
      </c>
      <c r="AY308" s="160" t="s">
        <v>172</v>
      </c>
    </row>
    <row r="309" spans="1:65" s="2" customFormat="1" ht="24.2" customHeight="1" x14ac:dyDescent="0.2">
      <c r="A309" s="32"/>
      <c r="B309" s="144"/>
      <c r="C309" s="145" t="s">
        <v>515</v>
      </c>
      <c r="D309" s="145" t="s">
        <v>174</v>
      </c>
      <c r="E309" s="146" t="s">
        <v>491</v>
      </c>
      <c r="F309" s="147" t="s">
        <v>492</v>
      </c>
      <c r="G309" s="148" t="s">
        <v>187</v>
      </c>
      <c r="H309" s="149">
        <v>8.19</v>
      </c>
      <c r="I309" s="150"/>
      <c r="J309" s="151">
        <f>ROUND(I309*H309,0)</f>
        <v>0</v>
      </c>
      <c r="K309" s="147" t="s">
        <v>178</v>
      </c>
      <c r="L309" s="33"/>
      <c r="M309" s="152" t="s">
        <v>1</v>
      </c>
      <c r="N309" s="153" t="s">
        <v>42</v>
      </c>
      <c r="O309" s="58"/>
      <c r="P309" s="154">
        <f>O309*H309</f>
        <v>0</v>
      </c>
      <c r="Q309" s="154">
        <v>1.4375E-4</v>
      </c>
      <c r="R309" s="154">
        <f>Q309*H309</f>
        <v>1.1773125E-3</v>
      </c>
      <c r="S309" s="154">
        <v>0</v>
      </c>
      <c r="T309" s="155">
        <f>S309*H309</f>
        <v>0</v>
      </c>
      <c r="U309" s="32"/>
      <c r="V309" s="32"/>
      <c r="W309" s="32"/>
      <c r="X309" s="32"/>
      <c r="Y309" s="32"/>
      <c r="Z309" s="32"/>
      <c r="AA309" s="32"/>
      <c r="AB309" s="32"/>
      <c r="AC309" s="32"/>
      <c r="AD309" s="32"/>
      <c r="AE309" s="32"/>
      <c r="AR309" s="156" t="s">
        <v>82</v>
      </c>
      <c r="AT309" s="156" t="s">
        <v>174</v>
      </c>
      <c r="AU309" s="156" t="s">
        <v>86</v>
      </c>
      <c r="AY309" s="17" t="s">
        <v>172</v>
      </c>
      <c r="BE309" s="157">
        <f>IF(N309="základní",J309,0)</f>
        <v>0</v>
      </c>
      <c r="BF309" s="157">
        <f>IF(N309="snížená",J309,0)</f>
        <v>0</v>
      </c>
      <c r="BG309" s="157">
        <f>IF(N309="zákl. přenesená",J309,0)</f>
        <v>0</v>
      </c>
      <c r="BH309" s="157">
        <f>IF(N309="sníž. přenesená",J309,0)</f>
        <v>0</v>
      </c>
      <c r="BI309" s="157">
        <f>IF(N309="nulová",J309,0)</f>
        <v>0</v>
      </c>
      <c r="BJ309" s="17" t="s">
        <v>8</v>
      </c>
      <c r="BK309" s="157">
        <f>ROUND(I309*H309,0)</f>
        <v>0</v>
      </c>
      <c r="BL309" s="17" t="s">
        <v>82</v>
      </c>
      <c r="BM309" s="156" t="s">
        <v>773</v>
      </c>
    </row>
    <row r="310" spans="1:65" s="13" customFormat="1" ht="11.25" x14ac:dyDescent="0.2">
      <c r="B310" s="158"/>
      <c r="D310" s="159" t="s">
        <v>181</v>
      </c>
      <c r="E310" s="160" t="s">
        <v>1</v>
      </c>
      <c r="F310" s="161" t="s">
        <v>489</v>
      </c>
      <c r="H310" s="162">
        <v>8.19</v>
      </c>
      <c r="I310" s="163"/>
      <c r="L310" s="158"/>
      <c r="M310" s="164"/>
      <c r="N310" s="165"/>
      <c r="O310" s="165"/>
      <c r="P310" s="165"/>
      <c r="Q310" s="165"/>
      <c r="R310" s="165"/>
      <c r="S310" s="165"/>
      <c r="T310" s="166"/>
      <c r="AT310" s="160" t="s">
        <v>181</v>
      </c>
      <c r="AU310" s="160" t="s">
        <v>86</v>
      </c>
      <c r="AV310" s="13" t="s">
        <v>86</v>
      </c>
      <c r="AW310" s="13" t="s">
        <v>33</v>
      </c>
      <c r="AX310" s="13" t="s">
        <v>8</v>
      </c>
      <c r="AY310" s="160" t="s">
        <v>172</v>
      </c>
    </row>
    <row r="311" spans="1:65" s="2" customFormat="1" ht="24.2" customHeight="1" x14ac:dyDescent="0.2">
      <c r="A311" s="32"/>
      <c r="B311" s="144"/>
      <c r="C311" s="145" t="s">
        <v>522</v>
      </c>
      <c r="D311" s="145" t="s">
        <v>174</v>
      </c>
      <c r="E311" s="146" t="s">
        <v>495</v>
      </c>
      <c r="F311" s="147" t="s">
        <v>496</v>
      </c>
      <c r="G311" s="148" t="s">
        <v>187</v>
      </c>
      <c r="H311" s="149">
        <v>8.19</v>
      </c>
      <c r="I311" s="150"/>
      <c r="J311" s="151">
        <f>ROUND(I311*H311,0)</f>
        <v>0</v>
      </c>
      <c r="K311" s="147" t="s">
        <v>178</v>
      </c>
      <c r="L311" s="33"/>
      <c r="M311" s="152" t="s">
        <v>1</v>
      </c>
      <c r="N311" s="153" t="s">
        <v>42</v>
      </c>
      <c r="O311" s="58"/>
      <c r="P311" s="154">
        <f>O311*H311</f>
        <v>0</v>
      </c>
      <c r="Q311" s="154">
        <v>1.2305000000000001E-4</v>
      </c>
      <c r="R311" s="154">
        <f>Q311*H311</f>
        <v>1.0077795000000001E-3</v>
      </c>
      <c r="S311" s="154">
        <v>0</v>
      </c>
      <c r="T311" s="155">
        <f>S311*H311</f>
        <v>0</v>
      </c>
      <c r="U311" s="32"/>
      <c r="V311" s="32"/>
      <c r="W311" s="32"/>
      <c r="X311" s="32"/>
      <c r="Y311" s="32"/>
      <c r="Z311" s="32"/>
      <c r="AA311" s="32"/>
      <c r="AB311" s="32"/>
      <c r="AC311" s="32"/>
      <c r="AD311" s="32"/>
      <c r="AE311" s="32"/>
      <c r="AR311" s="156" t="s">
        <v>82</v>
      </c>
      <c r="AT311" s="156" t="s">
        <v>174</v>
      </c>
      <c r="AU311" s="156" t="s">
        <v>86</v>
      </c>
      <c r="AY311" s="17" t="s">
        <v>172</v>
      </c>
      <c r="BE311" s="157">
        <f>IF(N311="základní",J311,0)</f>
        <v>0</v>
      </c>
      <c r="BF311" s="157">
        <f>IF(N311="snížená",J311,0)</f>
        <v>0</v>
      </c>
      <c r="BG311" s="157">
        <f>IF(N311="zákl. přenesená",J311,0)</f>
        <v>0</v>
      </c>
      <c r="BH311" s="157">
        <f>IF(N311="sníž. přenesená",J311,0)</f>
        <v>0</v>
      </c>
      <c r="BI311" s="157">
        <f>IF(N311="nulová",J311,0)</f>
        <v>0</v>
      </c>
      <c r="BJ311" s="17" t="s">
        <v>8</v>
      </c>
      <c r="BK311" s="157">
        <f>ROUND(I311*H311,0)</f>
        <v>0</v>
      </c>
      <c r="BL311" s="17" t="s">
        <v>82</v>
      </c>
      <c r="BM311" s="156" t="s">
        <v>774</v>
      </c>
    </row>
    <row r="312" spans="1:65" s="13" customFormat="1" ht="11.25" x14ac:dyDescent="0.2">
      <c r="B312" s="158"/>
      <c r="D312" s="159" t="s">
        <v>181</v>
      </c>
      <c r="E312" s="160" t="s">
        <v>1</v>
      </c>
      <c r="F312" s="161" t="s">
        <v>489</v>
      </c>
      <c r="H312" s="162">
        <v>8.19</v>
      </c>
      <c r="I312" s="163"/>
      <c r="L312" s="158"/>
      <c r="M312" s="164"/>
      <c r="N312" s="165"/>
      <c r="O312" s="165"/>
      <c r="P312" s="165"/>
      <c r="Q312" s="165"/>
      <c r="R312" s="165"/>
      <c r="S312" s="165"/>
      <c r="T312" s="166"/>
      <c r="AT312" s="160" t="s">
        <v>181</v>
      </c>
      <c r="AU312" s="160" t="s">
        <v>86</v>
      </c>
      <c r="AV312" s="13" t="s">
        <v>86</v>
      </c>
      <c r="AW312" s="13" t="s">
        <v>33</v>
      </c>
      <c r="AX312" s="13" t="s">
        <v>8</v>
      </c>
      <c r="AY312" s="160" t="s">
        <v>172</v>
      </c>
    </row>
    <row r="313" spans="1:65" s="2" customFormat="1" ht="14.45" customHeight="1" x14ac:dyDescent="0.2">
      <c r="A313" s="32"/>
      <c r="B313" s="144"/>
      <c r="C313" s="145" t="s">
        <v>526</v>
      </c>
      <c r="D313" s="145" t="s">
        <v>174</v>
      </c>
      <c r="E313" s="146" t="s">
        <v>499</v>
      </c>
      <c r="F313" s="147" t="s">
        <v>487</v>
      </c>
      <c r="G313" s="148" t="s">
        <v>469</v>
      </c>
      <c r="H313" s="149">
        <v>1</v>
      </c>
      <c r="I313" s="150"/>
      <c r="J313" s="151">
        <f>ROUND(I313*H313,0)</f>
        <v>0</v>
      </c>
      <c r="K313" s="147" t="s">
        <v>178</v>
      </c>
      <c r="L313" s="33"/>
      <c r="M313" s="152" t="s">
        <v>1</v>
      </c>
      <c r="N313" s="153" t="s">
        <v>42</v>
      </c>
      <c r="O313" s="58"/>
      <c r="P313" s="154">
        <f>O313*H313</f>
        <v>0</v>
      </c>
      <c r="Q313" s="154">
        <v>6.7000000000000002E-5</v>
      </c>
      <c r="R313" s="154">
        <f>Q313*H313</f>
        <v>6.7000000000000002E-5</v>
      </c>
      <c r="S313" s="154">
        <v>0</v>
      </c>
      <c r="T313" s="155">
        <f>S313*H313</f>
        <v>0</v>
      </c>
      <c r="U313" s="32"/>
      <c r="V313" s="32"/>
      <c r="W313" s="32"/>
      <c r="X313" s="32"/>
      <c r="Y313" s="32"/>
      <c r="Z313" s="32"/>
      <c r="AA313" s="32"/>
      <c r="AB313" s="32"/>
      <c r="AC313" s="32"/>
      <c r="AD313" s="32"/>
      <c r="AE313" s="32"/>
      <c r="AR313" s="156" t="s">
        <v>82</v>
      </c>
      <c r="AT313" s="156" t="s">
        <v>174</v>
      </c>
      <c r="AU313" s="156" t="s">
        <v>86</v>
      </c>
      <c r="AY313" s="17" t="s">
        <v>172</v>
      </c>
      <c r="BE313" s="157">
        <f>IF(N313="základní",J313,0)</f>
        <v>0</v>
      </c>
      <c r="BF313" s="157">
        <f>IF(N313="snížená",J313,0)</f>
        <v>0</v>
      </c>
      <c r="BG313" s="157">
        <f>IF(N313="zákl. přenesená",J313,0)</f>
        <v>0</v>
      </c>
      <c r="BH313" s="157">
        <f>IF(N313="sníž. přenesená",J313,0)</f>
        <v>0</v>
      </c>
      <c r="BI313" s="157">
        <f>IF(N313="nulová",J313,0)</f>
        <v>0</v>
      </c>
      <c r="BJ313" s="17" t="s">
        <v>8</v>
      </c>
      <c r="BK313" s="157">
        <f>ROUND(I313*H313,0)</f>
        <v>0</v>
      </c>
      <c r="BL313" s="17" t="s">
        <v>82</v>
      </c>
      <c r="BM313" s="156" t="s">
        <v>775</v>
      </c>
    </row>
    <row r="314" spans="1:65" s="13" customFormat="1" ht="11.25" x14ac:dyDescent="0.2">
      <c r="B314" s="158"/>
      <c r="D314" s="159" t="s">
        <v>181</v>
      </c>
      <c r="E314" s="160" t="s">
        <v>1</v>
      </c>
      <c r="F314" s="161" t="s">
        <v>105</v>
      </c>
      <c r="H314" s="162">
        <v>1</v>
      </c>
      <c r="I314" s="163"/>
      <c r="L314" s="158"/>
      <c r="M314" s="164"/>
      <c r="N314" s="165"/>
      <c r="O314" s="165"/>
      <c r="P314" s="165"/>
      <c r="Q314" s="165"/>
      <c r="R314" s="165"/>
      <c r="S314" s="165"/>
      <c r="T314" s="166"/>
      <c r="AT314" s="160" t="s">
        <v>181</v>
      </c>
      <c r="AU314" s="160" t="s">
        <v>86</v>
      </c>
      <c r="AV314" s="13" t="s">
        <v>86</v>
      </c>
      <c r="AW314" s="13" t="s">
        <v>33</v>
      </c>
      <c r="AX314" s="13" t="s">
        <v>8</v>
      </c>
      <c r="AY314" s="160" t="s">
        <v>172</v>
      </c>
    </row>
    <row r="315" spans="1:65" s="2" customFormat="1" ht="24.2" customHeight="1" x14ac:dyDescent="0.2">
      <c r="A315" s="32"/>
      <c r="B315" s="144"/>
      <c r="C315" s="145" t="s">
        <v>535</v>
      </c>
      <c r="D315" s="145" t="s">
        <v>174</v>
      </c>
      <c r="E315" s="146" t="s">
        <v>502</v>
      </c>
      <c r="F315" s="147" t="s">
        <v>492</v>
      </c>
      <c r="G315" s="148" t="s">
        <v>469</v>
      </c>
      <c r="H315" s="149">
        <v>1</v>
      </c>
      <c r="I315" s="150"/>
      <c r="J315" s="151">
        <f>ROUND(I315*H315,0)</f>
        <v>0</v>
      </c>
      <c r="K315" s="147" t="s">
        <v>178</v>
      </c>
      <c r="L315" s="33"/>
      <c r="M315" s="152" t="s">
        <v>1</v>
      </c>
      <c r="N315" s="153" t="s">
        <v>42</v>
      </c>
      <c r="O315" s="58"/>
      <c r="P315" s="154">
        <f>O315*H315</f>
        <v>0</v>
      </c>
      <c r="Q315" s="154">
        <v>1.4375E-4</v>
      </c>
      <c r="R315" s="154">
        <f>Q315*H315</f>
        <v>1.4375E-4</v>
      </c>
      <c r="S315" s="154">
        <v>0</v>
      </c>
      <c r="T315" s="155">
        <f>S315*H315</f>
        <v>0</v>
      </c>
      <c r="U315" s="32"/>
      <c r="V315" s="32"/>
      <c r="W315" s="32"/>
      <c r="X315" s="32"/>
      <c r="Y315" s="32"/>
      <c r="Z315" s="32"/>
      <c r="AA315" s="32"/>
      <c r="AB315" s="32"/>
      <c r="AC315" s="32"/>
      <c r="AD315" s="32"/>
      <c r="AE315" s="32"/>
      <c r="AR315" s="156" t="s">
        <v>82</v>
      </c>
      <c r="AT315" s="156" t="s">
        <v>174</v>
      </c>
      <c r="AU315" s="156" t="s">
        <v>86</v>
      </c>
      <c r="AY315" s="17" t="s">
        <v>172</v>
      </c>
      <c r="BE315" s="157">
        <f>IF(N315="základní",J315,0)</f>
        <v>0</v>
      </c>
      <c r="BF315" s="157">
        <f>IF(N315="snížená",J315,0)</f>
        <v>0</v>
      </c>
      <c r="BG315" s="157">
        <f>IF(N315="zákl. přenesená",J315,0)</f>
        <v>0</v>
      </c>
      <c r="BH315" s="157">
        <f>IF(N315="sníž. přenesená",J315,0)</f>
        <v>0</v>
      </c>
      <c r="BI315" s="157">
        <f>IF(N315="nulová",J315,0)</f>
        <v>0</v>
      </c>
      <c r="BJ315" s="17" t="s">
        <v>8</v>
      </c>
      <c r="BK315" s="157">
        <f>ROUND(I315*H315,0)</f>
        <v>0</v>
      </c>
      <c r="BL315" s="17" t="s">
        <v>82</v>
      </c>
      <c r="BM315" s="156" t="s">
        <v>776</v>
      </c>
    </row>
    <row r="316" spans="1:65" s="13" customFormat="1" ht="11.25" x14ac:dyDescent="0.2">
      <c r="B316" s="158"/>
      <c r="D316" s="159" t="s">
        <v>181</v>
      </c>
      <c r="E316" s="160" t="s">
        <v>1</v>
      </c>
      <c r="F316" s="161" t="s">
        <v>105</v>
      </c>
      <c r="H316" s="162">
        <v>1</v>
      </c>
      <c r="I316" s="163"/>
      <c r="L316" s="158"/>
      <c r="M316" s="164"/>
      <c r="N316" s="165"/>
      <c r="O316" s="165"/>
      <c r="P316" s="165"/>
      <c r="Q316" s="165"/>
      <c r="R316" s="165"/>
      <c r="S316" s="165"/>
      <c r="T316" s="166"/>
      <c r="AT316" s="160" t="s">
        <v>181</v>
      </c>
      <c r="AU316" s="160" t="s">
        <v>86</v>
      </c>
      <c r="AV316" s="13" t="s">
        <v>86</v>
      </c>
      <c r="AW316" s="13" t="s">
        <v>33</v>
      </c>
      <c r="AX316" s="13" t="s">
        <v>8</v>
      </c>
      <c r="AY316" s="160" t="s">
        <v>172</v>
      </c>
    </row>
    <row r="317" spans="1:65" s="2" customFormat="1" ht="24.2" customHeight="1" x14ac:dyDescent="0.2">
      <c r="A317" s="32"/>
      <c r="B317" s="144"/>
      <c r="C317" s="145" t="s">
        <v>539</v>
      </c>
      <c r="D317" s="145" t="s">
        <v>174</v>
      </c>
      <c r="E317" s="146" t="s">
        <v>505</v>
      </c>
      <c r="F317" s="147" t="s">
        <v>496</v>
      </c>
      <c r="G317" s="148" t="s">
        <v>469</v>
      </c>
      <c r="H317" s="149">
        <v>1</v>
      </c>
      <c r="I317" s="150"/>
      <c r="J317" s="151">
        <f>ROUND(I317*H317,0)</f>
        <v>0</v>
      </c>
      <c r="K317" s="147" t="s">
        <v>178</v>
      </c>
      <c r="L317" s="33"/>
      <c r="M317" s="152" t="s">
        <v>1</v>
      </c>
      <c r="N317" s="153" t="s">
        <v>42</v>
      </c>
      <c r="O317" s="58"/>
      <c r="P317" s="154">
        <f>O317*H317</f>
        <v>0</v>
      </c>
      <c r="Q317" s="154">
        <v>1.2305000000000001E-4</v>
      </c>
      <c r="R317" s="154">
        <f>Q317*H317</f>
        <v>1.2305000000000001E-4</v>
      </c>
      <c r="S317" s="154">
        <v>0</v>
      </c>
      <c r="T317" s="155">
        <f>S317*H317</f>
        <v>0</v>
      </c>
      <c r="U317" s="32"/>
      <c r="V317" s="32"/>
      <c r="W317" s="32"/>
      <c r="X317" s="32"/>
      <c r="Y317" s="32"/>
      <c r="Z317" s="32"/>
      <c r="AA317" s="32"/>
      <c r="AB317" s="32"/>
      <c r="AC317" s="32"/>
      <c r="AD317" s="32"/>
      <c r="AE317" s="32"/>
      <c r="AR317" s="156" t="s">
        <v>82</v>
      </c>
      <c r="AT317" s="156" t="s">
        <v>174</v>
      </c>
      <c r="AU317" s="156" t="s">
        <v>86</v>
      </c>
      <c r="AY317" s="17" t="s">
        <v>172</v>
      </c>
      <c r="BE317" s="157">
        <f>IF(N317="základní",J317,0)</f>
        <v>0</v>
      </c>
      <c r="BF317" s="157">
        <f>IF(N317="snížená",J317,0)</f>
        <v>0</v>
      </c>
      <c r="BG317" s="157">
        <f>IF(N317="zákl. přenesená",J317,0)</f>
        <v>0</v>
      </c>
      <c r="BH317" s="157">
        <f>IF(N317="sníž. přenesená",J317,0)</f>
        <v>0</v>
      </c>
      <c r="BI317" s="157">
        <f>IF(N317="nulová",J317,0)</f>
        <v>0</v>
      </c>
      <c r="BJ317" s="17" t="s">
        <v>8</v>
      </c>
      <c r="BK317" s="157">
        <f>ROUND(I317*H317,0)</f>
        <v>0</v>
      </c>
      <c r="BL317" s="17" t="s">
        <v>82</v>
      </c>
      <c r="BM317" s="156" t="s">
        <v>777</v>
      </c>
    </row>
    <row r="318" spans="1:65" s="13" customFormat="1" ht="11.25" x14ac:dyDescent="0.2">
      <c r="B318" s="158"/>
      <c r="D318" s="159" t="s">
        <v>181</v>
      </c>
      <c r="E318" s="160" t="s">
        <v>1</v>
      </c>
      <c r="F318" s="161" t="s">
        <v>105</v>
      </c>
      <c r="H318" s="162">
        <v>1</v>
      </c>
      <c r="I318" s="163"/>
      <c r="L318" s="158"/>
      <c r="M318" s="164"/>
      <c r="N318" s="165"/>
      <c r="O318" s="165"/>
      <c r="P318" s="165"/>
      <c r="Q318" s="165"/>
      <c r="R318" s="165"/>
      <c r="S318" s="165"/>
      <c r="T318" s="166"/>
      <c r="AT318" s="160" t="s">
        <v>181</v>
      </c>
      <c r="AU318" s="160" t="s">
        <v>86</v>
      </c>
      <c r="AV318" s="13" t="s">
        <v>86</v>
      </c>
      <c r="AW318" s="13" t="s">
        <v>33</v>
      </c>
      <c r="AX318" s="13" t="s">
        <v>8</v>
      </c>
      <c r="AY318" s="160" t="s">
        <v>172</v>
      </c>
    </row>
    <row r="319" spans="1:65" s="2" customFormat="1" ht="14.45" customHeight="1" x14ac:dyDescent="0.2">
      <c r="A319" s="32"/>
      <c r="B319" s="144"/>
      <c r="C319" s="145" t="s">
        <v>543</v>
      </c>
      <c r="D319" s="145" t="s">
        <v>174</v>
      </c>
      <c r="E319" s="146" t="s">
        <v>508</v>
      </c>
      <c r="F319" s="147" t="s">
        <v>509</v>
      </c>
      <c r="G319" s="148" t="s">
        <v>187</v>
      </c>
      <c r="H319" s="149">
        <v>5.94</v>
      </c>
      <c r="I319" s="150"/>
      <c r="J319" s="151">
        <f>ROUND(I319*H319,0)</f>
        <v>0</v>
      </c>
      <c r="K319" s="147" t="s">
        <v>178</v>
      </c>
      <c r="L319" s="33"/>
      <c r="M319" s="152" t="s">
        <v>1</v>
      </c>
      <c r="N319" s="153" t="s">
        <v>42</v>
      </c>
      <c r="O319" s="58"/>
      <c r="P319" s="154">
        <f>O319*H319</f>
        <v>0</v>
      </c>
      <c r="Q319" s="154">
        <v>0</v>
      </c>
      <c r="R319" s="154">
        <f>Q319*H319</f>
        <v>0</v>
      </c>
      <c r="S319" s="154">
        <v>0</v>
      </c>
      <c r="T319" s="155">
        <f>S319*H319</f>
        <v>0</v>
      </c>
      <c r="U319" s="32"/>
      <c r="V319" s="32"/>
      <c r="W319" s="32"/>
      <c r="X319" s="32"/>
      <c r="Y319" s="32"/>
      <c r="Z319" s="32"/>
      <c r="AA319" s="32"/>
      <c r="AB319" s="32"/>
      <c r="AC319" s="32"/>
      <c r="AD319" s="32"/>
      <c r="AE319" s="32"/>
      <c r="AR319" s="156" t="s">
        <v>82</v>
      </c>
      <c r="AT319" s="156" t="s">
        <v>174</v>
      </c>
      <c r="AU319" s="156" t="s">
        <v>86</v>
      </c>
      <c r="AY319" s="17" t="s">
        <v>172</v>
      </c>
      <c r="BE319" s="157">
        <f>IF(N319="základní",J319,0)</f>
        <v>0</v>
      </c>
      <c r="BF319" s="157">
        <f>IF(N319="snížená",J319,0)</f>
        <v>0</v>
      </c>
      <c r="BG319" s="157">
        <f>IF(N319="zákl. přenesená",J319,0)</f>
        <v>0</v>
      </c>
      <c r="BH319" s="157">
        <f>IF(N319="sníž. přenesená",J319,0)</f>
        <v>0</v>
      </c>
      <c r="BI319" s="157">
        <f>IF(N319="nulová",J319,0)</f>
        <v>0</v>
      </c>
      <c r="BJ319" s="17" t="s">
        <v>8</v>
      </c>
      <c r="BK319" s="157">
        <f>ROUND(I319*H319,0)</f>
        <v>0</v>
      </c>
      <c r="BL319" s="17" t="s">
        <v>82</v>
      </c>
      <c r="BM319" s="156" t="s">
        <v>778</v>
      </c>
    </row>
    <row r="320" spans="1:65" s="13" customFormat="1" ht="11.25" x14ac:dyDescent="0.2">
      <c r="B320" s="158"/>
      <c r="D320" s="159" t="s">
        <v>181</v>
      </c>
      <c r="E320" s="160" t="s">
        <v>1</v>
      </c>
      <c r="F320" s="161" t="s">
        <v>511</v>
      </c>
      <c r="H320" s="162">
        <v>3.78</v>
      </c>
      <c r="I320" s="163"/>
      <c r="L320" s="158"/>
      <c r="M320" s="164"/>
      <c r="N320" s="165"/>
      <c r="O320" s="165"/>
      <c r="P320" s="165"/>
      <c r="Q320" s="165"/>
      <c r="R320" s="165"/>
      <c r="S320" s="165"/>
      <c r="T320" s="166"/>
      <c r="AT320" s="160" t="s">
        <v>181</v>
      </c>
      <c r="AU320" s="160" t="s">
        <v>86</v>
      </c>
      <c r="AV320" s="13" t="s">
        <v>86</v>
      </c>
      <c r="AW320" s="13" t="s">
        <v>33</v>
      </c>
      <c r="AX320" s="13" t="s">
        <v>77</v>
      </c>
      <c r="AY320" s="160" t="s">
        <v>172</v>
      </c>
    </row>
    <row r="321" spans="1:65" s="13" customFormat="1" ht="11.25" x14ac:dyDescent="0.2">
      <c r="B321" s="158"/>
      <c r="D321" s="159" t="s">
        <v>181</v>
      </c>
      <c r="E321" s="160" t="s">
        <v>1</v>
      </c>
      <c r="F321" s="161" t="s">
        <v>779</v>
      </c>
      <c r="H321" s="162">
        <v>2.16</v>
      </c>
      <c r="I321" s="163"/>
      <c r="L321" s="158"/>
      <c r="M321" s="164"/>
      <c r="N321" s="165"/>
      <c r="O321" s="165"/>
      <c r="P321" s="165"/>
      <c r="Q321" s="165"/>
      <c r="R321" s="165"/>
      <c r="S321" s="165"/>
      <c r="T321" s="166"/>
      <c r="AT321" s="160" t="s">
        <v>181</v>
      </c>
      <c r="AU321" s="160" t="s">
        <v>86</v>
      </c>
      <c r="AV321" s="13" t="s">
        <v>86</v>
      </c>
      <c r="AW321" s="13" t="s">
        <v>33</v>
      </c>
      <c r="AX321" s="13" t="s">
        <v>77</v>
      </c>
      <c r="AY321" s="160" t="s">
        <v>172</v>
      </c>
    </row>
    <row r="322" spans="1:65" s="14" customFormat="1" ht="11.25" x14ac:dyDescent="0.2">
      <c r="B322" s="167"/>
      <c r="D322" s="159" t="s">
        <v>181</v>
      </c>
      <c r="E322" s="168" t="s">
        <v>513</v>
      </c>
      <c r="F322" s="169" t="s">
        <v>514</v>
      </c>
      <c r="H322" s="170">
        <v>5.9399999999999995</v>
      </c>
      <c r="I322" s="171"/>
      <c r="L322" s="167"/>
      <c r="M322" s="172"/>
      <c r="N322" s="173"/>
      <c r="O322" s="173"/>
      <c r="P322" s="173"/>
      <c r="Q322" s="173"/>
      <c r="R322" s="173"/>
      <c r="S322" s="173"/>
      <c r="T322" s="174"/>
      <c r="AT322" s="168" t="s">
        <v>181</v>
      </c>
      <c r="AU322" s="168" t="s">
        <v>86</v>
      </c>
      <c r="AV322" s="14" t="s">
        <v>184</v>
      </c>
      <c r="AW322" s="14" t="s">
        <v>33</v>
      </c>
      <c r="AX322" s="14" t="s">
        <v>8</v>
      </c>
      <c r="AY322" s="168" t="s">
        <v>172</v>
      </c>
    </row>
    <row r="323" spans="1:65" s="2" customFormat="1" ht="14.45" customHeight="1" x14ac:dyDescent="0.2">
      <c r="A323" s="32"/>
      <c r="B323" s="144"/>
      <c r="C323" s="145" t="s">
        <v>547</v>
      </c>
      <c r="D323" s="145" t="s">
        <v>174</v>
      </c>
      <c r="E323" s="146" t="s">
        <v>516</v>
      </c>
      <c r="F323" s="147" t="s">
        <v>517</v>
      </c>
      <c r="G323" s="148" t="s">
        <v>187</v>
      </c>
      <c r="H323" s="149">
        <v>4.29</v>
      </c>
      <c r="I323" s="150"/>
      <c r="J323" s="151">
        <f>ROUND(I323*H323,0)</f>
        <v>0</v>
      </c>
      <c r="K323" s="147" t="s">
        <v>178</v>
      </c>
      <c r="L323" s="33"/>
      <c r="M323" s="152" t="s">
        <v>1</v>
      </c>
      <c r="N323" s="153" t="s">
        <v>42</v>
      </c>
      <c r="O323" s="58"/>
      <c r="P323" s="154">
        <f>O323*H323</f>
        <v>0</v>
      </c>
      <c r="Q323" s="154">
        <v>0</v>
      </c>
      <c r="R323" s="154">
        <f>Q323*H323</f>
        <v>0</v>
      </c>
      <c r="S323" s="154">
        <v>0</v>
      </c>
      <c r="T323" s="155">
        <f>S323*H323</f>
        <v>0</v>
      </c>
      <c r="U323" s="32"/>
      <c r="V323" s="32"/>
      <c r="W323" s="32"/>
      <c r="X323" s="32"/>
      <c r="Y323" s="32"/>
      <c r="Z323" s="32"/>
      <c r="AA323" s="32"/>
      <c r="AB323" s="32"/>
      <c r="AC323" s="32"/>
      <c r="AD323" s="32"/>
      <c r="AE323" s="32"/>
      <c r="AR323" s="156" t="s">
        <v>82</v>
      </c>
      <c r="AT323" s="156" t="s">
        <v>174</v>
      </c>
      <c r="AU323" s="156" t="s">
        <v>86</v>
      </c>
      <c r="AY323" s="17" t="s">
        <v>172</v>
      </c>
      <c r="BE323" s="157">
        <f>IF(N323="základní",J323,0)</f>
        <v>0</v>
      </c>
      <c r="BF323" s="157">
        <f>IF(N323="snížená",J323,0)</f>
        <v>0</v>
      </c>
      <c r="BG323" s="157">
        <f>IF(N323="zákl. přenesená",J323,0)</f>
        <v>0</v>
      </c>
      <c r="BH323" s="157">
        <f>IF(N323="sníž. přenesená",J323,0)</f>
        <v>0</v>
      </c>
      <c r="BI323" s="157">
        <f>IF(N323="nulová",J323,0)</f>
        <v>0</v>
      </c>
      <c r="BJ323" s="17" t="s">
        <v>8</v>
      </c>
      <c r="BK323" s="157">
        <f>ROUND(I323*H323,0)</f>
        <v>0</v>
      </c>
      <c r="BL323" s="17" t="s">
        <v>82</v>
      </c>
      <c r="BM323" s="156" t="s">
        <v>780</v>
      </c>
    </row>
    <row r="324" spans="1:65" s="13" customFormat="1" ht="11.25" x14ac:dyDescent="0.2">
      <c r="B324" s="158"/>
      <c r="D324" s="159" t="s">
        <v>181</v>
      </c>
      <c r="E324" s="160" t="s">
        <v>1</v>
      </c>
      <c r="F324" s="161" t="s">
        <v>781</v>
      </c>
      <c r="H324" s="162">
        <v>4.29</v>
      </c>
      <c r="I324" s="163"/>
      <c r="L324" s="158"/>
      <c r="M324" s="164"/>
      <c r="N324" s="165"/>
      <c r="O324" s="165"/>
      <c r="P324" s="165"/>
      <c r="Q324" s="165"/>
      <c r="R324" s="165"/>
      <c r="S324" s="165"/>
      <c r="T324" s="166"/>
      <c r="AT324" s="160" t="s">
        <v>181</v>
      </c>
      <c r="AU324" s="160" t="s">
        <v>86</v>
      </c>
      <c r="AV324" s="13" t="s">
        <v>86</v>
      </c>
      <c r="AW324" s="13" t="s">
        <v>33</v>
      </c>
      <c r="AX324" s="13" t="s">
        <v>77</v>
      </c>
      <c r="AY324" s="160" t="s">
        <v>172</v>
      </c>
    </row>
    <row r="325" spans="1:65" s="14" customFormat="1" ht="11.25" x14ac:dyDescent="0.2">
      <c r="B325" s="167"/>
      <c r="D325" s="159" t="s">
        <v>181</v>
      </c>
      <c r="E325" s="168" t="s">
        <v>520</v>
      </c>
      <c r="F325" s="169" t="s">
        <v>521</v>
      </c>
      <c r="H325" s="170">
        <v>4.29</v>
      </c>
      <c r="I325" s="171"/>
      <c r="L325" s="167"/>
      <c r="M325" s="172"/>
      <c r="N325" s="173"/>
      <c r="O325" s="173"/>
      <c r="P325" s="173"/>
      <c r="Q325" s="173"/>
      <c r="R325" s="173"/>
      <c r="S325" s="173"/>
      <c r="T325" s="174"/>
      <c r="AT325" s="168" t="s">
        <v>181</v>
      </c>
      <c r="AU325" s="168" t="s">
        <v>86</v>
      </c>
      <c r="AV325" s="14" t="s">
        <v>184</v>
      </c>
      <c r="AW325" s="14" t="s">
        <v>33</v>
      </c>
      <c r="AX325" s="14" t="s">
        <v>8</v>
      </c>
      <c r="AY325" s="168" t="s">
        <v>172</v>
      </c>
    </row>
    <row r="326" spans="1:65" s="2" customFormat="1" ht="24.2" customHeight="1" x14ac:dyDescent="0.2">
      <c r="A326" s="32"/>
      <c r="B326" s="144"/>
      <c r="C326" s="145" t="s">
        <v>551</v>
      </c>
      <c r="D326" s="145" t="s">
        <v>174</v>
      </c>
      <c r="E326" s="146" t="s">
        <v>523</v>
      </c>
      <c r="F326" s="147" t="s">
        <v>524</v>
      </c>
      <c r="G326" s="148" t="s">
        <v>187</v>
      </c>
      <c r="H326" s="149">
        <v>61.655999999999999</v>
      </c>
      <c r="I326" s="150"/>
      <c r="J326" s="151">
        <f>ROUND(I326*H326,0)</f>
        <v>0</v>
      </c>
      <c r="K326" s="147" t="s">
        <v>1</v>
      </c>
      <c r="L326" s="33"/>
      <c r="M326" s="152" t="s">
        <v>1</v>
      </c>
      <c r="N326" s="153" t="s">
        <v>42</v>
      </c>
      <c r="O326" s="58"/>
      <c r="P326" s="154">
        <f>O326*H326</f>
        <v>0</v>
      </c>
      <c r="Q326" s="154">
        <v>6.7500000000000004E-4</v>
      </c>
      <c r="R326" s="154">
        <f>Q326*H326</f>
        <v>4.1617800000000003E-2</v>
      </c>
      <c r="S326" s="154">
        <v>0</v>
      </c>
      <c r="T326" s="155">
        <f>S326*H326</f>
        <v>0</v>
      </c>
      <c r="U326" s="32"/>
      <c r="V326" s="32"/>
      <c r="W326" s="32"/>
      <c r="X326" s="32"/>
      <c r="Y326" s="32"/>
      <c r="Z326" s="32"/>
      <c r="AA326" s="32"/>
      <c r="AB326" s="32"/>
      <c r="AC326" s="32"/>
      <c r="AD326" s="32"/>
      <c r="AE326" s="32"/>
      <c r="AR326" s="156" t="s">
        <v>82</v>
      </c>
      <c r="AT326" s="156" t="s">
        <v>174</v>
      </c>
      <c r="AU326" s="156" t="s">
        <v>86</v>
      </c>
      <c r="AY326" s="17" t="s">
        <v>172</v>
      </c>
      <c r="BE326" s="157">
        <f>IF(N326="základní",J326,0)</f>
        <v>0</v>
      </c>
      <c r="BF326" s="157">
        <f>IF(N326="snížená",J326,0)</f>
        <v>0</v>
      </c>
      <c r="BG326" s="157">
        <f>IF(N326="zákl. přenesená",J326,0)</f>
        <v>0</v>
      </c>
      <c r="BH326" s="157">
        <f>IF(N326="sníž. přenesená",J326,0)</f>
        <v>0</v>
      </c>
      <c r="BI326" s="157">
        <f>IF(N326="nulová",J326,0)</f>
        <v>0</v>
      </c>
      <c r="BJ326" s="17" t="s">
        <v>8</v>
      </c>
      <c r="BK326" s="157">
        <f>ROUND(I326*H326,0)</f>
        <v>0</v>
      </c>
      <c r="BL326" s="17" t="s">
        <v>82</v>
      </c>
      <c r="BM326" s="156" t="s">
        <v>782</v>
      </c>
    </row>
    <row r="327" spans="1:65" s="13" customFormat="1" ht="11.25" x14ac:dyDescent="0.2">
      <c r="B327" s="158"/>
      <c r="D327" s="159" t="s">
        <v>181</v>
      </c>
      <c r="E327" s="160" t="s">
        <v>1</v>
      </c>
      <c r="F327" s="161" t="s">
        <v>111</v>
      </c>
      <c r="H327" s="162">
        <v>29.024999999999999</v>
      </c>
      <c r="I327" s="163"/>
      <c r="L327" s="158"/>
      <c r="M327" s="164"/>
      <c r="N327" s="165"/>
      <c r="O327" s="165"/>
      <c r="P327" s="165"/>
      <c r="Q327" s="165"/>
      <c r="R327" s="165"/>
      <c r="S327" s="165"/>
      <c r="T327" s="166"/>
      <c r="AT327" s="160" t="s">
        <v>181</v>
      </c>
      <c r="AU327" s="160" t="s">
        <v>86</v>
      </c>
      <c r="AV327" s="13" t="s">
        <v>86</v>
      </c>
      <c r="AW327" s="13" t="s">
        <v>33</v>
      </c>
      <c r="AX327" s="13" t="s">
        <v>77</v>
      </c>
      <c r="AY327" s="160" t="s">
        <v>172</v>
      </c>
    </row>
    <row r="328" spans="1:65" s="13" customFormat="1" ht="11.25" x14ac:dyDescent="0.2">
      <c r="B328" s="158"/>
      <c r="D328" s="159" t="s">
        <v>181</v>
      </c>
      <c r="E328" s="160" t="s">
        <v>1</v>
      </c>
      <c r="F328" s="161" t="s">
        <v>113</v>
      </c>
      <c r="H328" s="162">
        <v>6.4260000000000002</v>
      </c>
      <c r="I328" s="163"/>
      <c r="L328" s="158"/>
      <c r="M328" s="164"/>
      <c r="N328" s="165"/>
      <c r="O328" s="165"/>
      <c r="P328" s="165"/>
      <c r="Q328" s="165"/>
      <c r="R328" s="165"/>
      <c r="S328" s="165"/>
      <c r="T328" s="166"/>
      <c r="AT328" s="160" t="s">
        <v>181</v>
      </c>
      <c r="AU328" s="160" t="s">
        <v>86</v>
      </c>
      <c r="AV328" s="13" t="s">
        <v>86</v>
      </c>
      <c r="AW328" s="13" t="s">
        <v>33</v>
      </c>
      <c r="AX328" s="13" t="s">
        <v>77</v>
      </c>
      <c r="AY328" s="160" t="s">
        <v>172</v>
      </c>
    </row>
    <row r="329" spans="1:65" s="13" customFormat="1" ht="11.25" x14ac:dyDescent="0.2">
      <c r="B329" s="158"/>
      <c r="D329" s="159" t="s">
        <v>181</v>
      </c>
      <c r="E329" s="160" t="s">
        <v>1</v>
      </c>
      <c r="F329" s="161" t="s">
        <v>101</v>
      </c>
      <c r="H329" s="162">
        <v>22.635000000000002</v>
      </c>
      <c r="I329" s="163"/>
      <c r="L329" s="158"/>
      <c r="M329" s="164"/>
      <c r="N329" s="165"/>
      <c r="O329" s="165"/>
      <c r="P329" s="165"/>
      <c r="Q329" s="165"/>
      <c r="R329" s="165"/>
      <c r="S329" s="165"/>
      <c r="T329" s="166"/>
      <c r="AT329" s="160" t="s">
        <v>181</v>
      </c>
      <c r="AU329" s="160" t="s">
        <v>86</v>
      </c>
      <c r="AV329" s="13" t="s">
        <v>86</v>
      </c>
      <c r="AW329" s="13" t="s">
        <v>33</v>
      </c>
      <c r="AX329" s="13" t="s">
        <v>77</v>
      </c>
      <c r="AY329" s="160" t="s">
        <v>172</v>
      </c>
    </row>
    <row r="330" spans="1:65" s="13" customFormat="1" ht="11.25" x14ac:dyDescent="0.2">
      <c r="B330" s="158"/>
      <c r="D330" s="159" t="s">
        <v>181</v>
      </c>
      <c r="E330" s="160" t="s">
        <v>1</v>
      </c>
      <c r="F330" s="161" t="s">
        <v>122</v>
      </c>
      <c r="H330" s="162">
        <v>3.57</v>
      </c>
      <c r="I330" s="163"/>
      <c r="L330" s="158"/>
      <c r="M330" s="164"/>
      <c r="N330" s="165"/>
      <c r="O330" s="165"/>
      <c r="P330" s="165"/>
      <c r="Q330" s="165"/>
      <c r="R330" s="165"/>
      <c r="S330" s="165"/>
      <c r="T330" s="166"/>
      <c r="AT330" s="160" t="s">
        <v>181</v>
      </c>
      <c r="AU330" s="160" t="s">
        <v>86</v>
      </c>
      <c r="AV330" s="13" t="s">
        <v>86</v>
      </c>
      <c r="AW330" s="13" t="s">
        <v>33</v>
      </c>
      <c r="AX330" s="13" t="s">
        <v>77</v>
      </c>
      <c r="AY330" s="160" t="s">
        <v>172</v>
      </c>
    </row>
    <row r="331" spans="1:65" s="14" customFormat="1" ht="11.25" x14ac:dyDescent="0.2">
      <c r="B331" s="167"/>
      <c r="D331" s="159" t="s">
        <v>181</v>
      </c>
      <c r="E331" s="168" t="s">
        <v>1</v>
      </c>
      <c r="F331" s="169" t="s">
        <v>183</v>
      </c>
      <c r="H331" s="170">
        <v>61.655999999999999</v>
      </c>
      <c r="I331" s="171"/>
      <c r="L331" s="167"/>
      <c r="M331" s="172"/>
      <c r="N331" s="173"/>
      <c r="O331" s="173"/>
      <c r="P331" s="173"/>
      <c r="Q331" s="173"/>
      <c r="R331" s="173"/>
      <c r="S331" s="173"/>
      <c r="T331" s="174"/>
      <c r="AT331" s="168" t="s">
        <v>181</v>
      </c>
      <c r="AU331" s="168" t="s">
        <v>86</v>
      </c>
      <c r="AV331" s="14" t="s">
        <v>184</v>
      </c>
      <c r="AW331" s="14" t="s">
        <v>33</v>
      </c>
      <c r="AX331" s="14" t="s">
        <v>8</v>
      </c>
      <c r="AY331" s="168" t="s">
        <v>172</v>
      </c>
    </row>
    <row r="332" spans="1:65" s="2" customFormat="1" ht="24.2" customHeight="1" x14ac:dyDescent="0.2">
      <c r="A332" s="32"/>
      <c r="B332" s="144"/>
      <c r="C332" s="145" t="s">
        <v>558</v>
      </c>
      <c r="D332" s="145" t="s">
        <v>174</v>
      </c>
      <c r="E332" s="146" t="s">
        <v>527</v>
      </c>
      <c r="F332" s="147" t="s">
        <v>528</v>
      </c>
      <c r="G332" s="148" t="s">
        <v>187</v>
      </c>
      <c r="H332" s="149">
        <v>61.655999999999999</v>
      </c>
      <c r="I332" s="150"/>
      <c r="J332" s="151">
        <f>ROUND(I332*H332,0)</f>
        <v>0</v>
      </c>
      <c r="K332" s="147" t="s">
        <v>178</v>
      </c>
      <c r="L332" s="33"/>
      <c r="M332" s="152" t="s">
        <v>1</v>
      </c>
      <c r="N332" s="153" t="s">
        <v>42</v>
      </c>
      <c r="O332" s="58"/>
      <c r="P332" s="154">
        <f>O332*H332</f>
        <v>0</v>
      </c>
      <c r="Q332" s="154">
        <v>2.72E-4</v>
      </c>
      <c r="R332" s="154">
        <f>Q332*H332</f>
        <v>1.6770431999999998E-2</v>
      </c>
      <c r="S332" s="154">
        <v>0</v>
      </c>
      <c r="T332" s="155">
        <f>S332*H332</f>
        <v>0</v>
      </c>
      <c r="U332" s="32"/>
      <c r="V332" s="32"/>
      <c r="W332" s="32"/>
      <c r="X332" s="32"/>
      <c r="Y332" s="32"/>
      <c r="Z332" s="32"/>
      <c r="AA332" s="32"/>
      <c r="AB332" s="32"/>
      <c r="AC332" s="32"/>
      <c r="AD332" s="32"/>
      <c r="AE332" s="32"/>
      <c r="AR332" s="156" t="s">
        <v>82</v>
      </c>
      <c r="AT332" s="156" t="s">
        <v>174</v>
      </c>
      <c r="AU332" s="156" t="s">
        <v>86</v>
      </c>
      <c r="AY332" s="17" t="s">
        <v>172</v>
      </c>
      <c r="BE332" s="157">
        <f>IF(N332="základní",J332,0)</f>
        <v>0</v>
      </c>
      <c r="BF332" s="157">
        <f>IF(N332="snížená",J332,0)</f>
        <v>0</v>
      </c>
      <c r="BG332" s="157">
        <f>IF(N332="zákl. přenesená",J332,0)</f>
        <v>0</v>
      </c>
      <c r="BH332" s="157">
        <f>IF(N332="sníž. přenesená",J332,0)</f>
        <v>0</v>
      </c>
      <c r="BI332" s="157">
        <f>IF(N332="nulová",J332,0)</f>
        <v>0</v>
      </c>
      <c r="BJ332" s="17" t="s">
        <v>8</v>
      </c>
      <c r="BK332" s="157">
        <f>ROUND(I332*H332,0)</f>
        <v>0</v>
      </c>
      <c r="BL332" s="17" t="s">
        <v>82</v>
      </c>
      <c r="BM332" s="156" t="s">
        <v>783</v>
      </c>
    </row>
    <row r="333" spans="1:65" s="13" customFormat="1" ht="11.25" x14ac:dyDescent="0.2">
      <c r="B333" s="158"/>
      <c r="D333" s="159" t="s">
        <v>181</v>
      </c>
      <c r="E333" s="160" t="s">
        <v>1</v>
      </c>
      <c r="F333" s="161" t="s">
        <v>530</v>
      </c>
      <c r="H333" s="162">
        <v>3.1280000000000001</v>
      </c>
      <c r="I333" s="163"/>
      <c r="L333" s="158"/>
      <c r="M333" s="164"/>
      <c r="N333" s="165"/>
      <c r="O333" s="165"/>
      <c r="P333" s="165"/>
      <c r="Q333" s="165"/>
      <c r="R333" s="165"/>
      <c r="S333" s="165"/>
      <c r="T333" s="166"/>
      <c r="AT333" s="160" t="s">
        <v>181</v>
      </c>
      <c r="AU333" s="160" t="s">
        <v>86</v>
      </c>
      <c r="AV333" s="13" t="s">
        <v>86</v>
      </c>
      <c r="AW333" s="13" t="s">
        <v>33</v>
      </c>
      <c r="AX333" s="13" t="s">
        <v>77</v>
      </c>
      <c r="AY333" s="160" t="s">
        <v>172</v>
      </c>
    </row>
    <row r="334" spans="1:65" s="13" customFormat="1" ht="11.25" x14ac:dyDescent="0.2">
      <c r="B334" s="158"/>
      <c r="D334" s="159" t="s">
        <v>181</v>
      </c>
      <c r="E334" s="160" t="s">
        <v>1</v>
      </c>
      <c r="F334" s="161" t="s">
        <v>531</v>
      </c>
      <c r="H334" s="162">
        <v>3.298</v>
      </c>
      <c r="I334" s="163"/>
      <c r="L334" s="158"/>
      <c r="M334" s="164"/>
      <c r="N334" s="165"/>
      <c r="O334" s="165"/>
      <c r="P334" s="165"/>
      <c r="Q334" s="165"/>
      <c r="R334" s="165"/>
      <c r="S334" s="165"/>
      <c r="T334" s="166"/>
      <c r="AT334" s="160" t="s">
        <v>181</v>
      </c>
      <c r="AU334" s="160" t="s">
        <v>86</v>
      </c>
      <c r="AV334" s="13" t="s">
        <v>86</v>
      </c>
      <c r="AW334" s="13" t="s">
        <v>33</v>
      </c>
      <c r="AX334" s="13" t="s">
        <v>77</v>
      </c>
      <c r="AY334" s="160" t="s">
        <v>172</v>
      </c>
    </row>
    <row r="335" spans="1:65" s="14" customFormat="1" ht="11.25" x14ac:dyDescent="0.2">
      <c r="B335" s="167"/>
      <c r="D335" s="159" t="s">
        <v>181</v>
      </c>
      <c r="E335" s="168" t="s">
        <v>113</v>
      </c>
      <c r="F335" s="169" t="s">
        <v>532</v>
      </c>
      <c r="H335" s="170">
        <v>6.4260000000000002</v>
      </c>
      <c r="I335" s="171"/>
      <c r="L335" s="167"/>
      <c r="M335" s="172"/>
      <c r="N335" s="173"/>
      <c r="O335" s="173"/>
      <c r="P335" s="173"/>
      <c r="Q335" s="173"/>
      <c r="R335" s="173"/>
      <c r="S335" s="173"/>
      <c r="T335" s="174"/>
      <c r="AT335" s="168" t="s">
        <v>181</v>
      </c>
      <c r="AU335" s="168" t="s">
        <v>86</v>
      </c>
      <c r="AV335" s="14" t="s">
        <v>184</v>
      </c>
      <c r="AW335" s="14" t="s">
        <v>33</v>
      </c>
      <c r="AX335" s="14" t="s">
        <v>77</v>
      </c>
      <c r="AY335" s="168" t="s">
        <v>172</v>
      </c>
    </row>
    <row r="336" spans="1:65" s="13" customFormat="1" ht="11.25" x14ac:dyDescent="0.2">
      <c r="B336" s="158"/>
      <c r="D336" s="159" t="s">
        <v>181</v>
      </c>
      <c r="E336" s="160" t="s">
        <v>1</v>
      </c>
      <c r="F336" s="161" t="s">
        <v>533</v>
      </c>
      <c r="H336" s="162">
        <v>3.57</v>
      </c>
      <c r="I336" s="163"/>
      <c r="L336" s="158"/>
      <c r="M336" s="164"/>
      <c r="N336" s="165"/>
      <c r="O336" s="165"/>
      <c r="P336" s="165"/>
      <c r="Q336" s="165"/>
      <c r="R336" s="165"/>
      <c r="S336" s="165"/>
      <c r="T336" s="166"/>
      <c r="AT336" s="160" t="s">
        <v>181</v>
      </c>
      <c r="AU336" s="160" t="s">
        <v>86</v>
      </c>
      <c r="AV336" s="13" t="s">
        <v>86</v>
      </c>
      <c r="AW336" s="13" t="s">
        <v>33</v>
      </c>
      <c r="AX336" s="13" t="s">
        <v>77</v>
      </c>
      <c r="AY336" s="160" t="s">
        <v>172</v>
      </c>
    </row>
    <row r="337" spans="1:65" s="14" customFormat="1" ht="11.25" x14ac:dyDescent="0.2">
      <c r="B337" s="167"/>
      <c r="D337" s="159" t="s">
        <v>181</v>
      </c>
      <c r="E337" s="168" t="s">
        <v>122</v>
      </c>
      <c r="F337" s="169" t="s">
        <v>534</v>
      </c>
      <c r="H337" s="170">
        <v>3.57</v>
      </c>
      <c r="I337" s="171"/>
      <c r="L337" s="167"/>
      <c r="M337" s="172"/>
      <c r="N337" s="173"/>
      <c r="O337" s="173"/>
      <c r="P337" s="173"/>
      <c r="Q337" s="173"/>
      <c r="R337" s="173"/>
      <c r="S337" s="173"/>
      <c r="T337" s="174"/>
      <c r="AT337" s="168" t="s">
        <v>181</v>
      </c>
      <c r="AU337" s="168" t="s">
        <v>86</v>
      </c>
      <c r="AV337" s="14" t="s">
        <v>184</v>
      </c>
      <c r="AW337" s="14" t="s">
        <v>33</v>
      </c>
      <c r="AX337" s="14" t="s">
        <v>77</v>
      </c>
      <c r="AY337" s="168" t="s">
        <v>172</v>
      </c>
    </row>
    <row r="338" spans="1:65" s="13" customFormat="1" ht="11.25" x14ac:dyDescent="0.2">
      <c r="B338" s="158"/>
      <c r="D338" s="159" t="s">
        <v>181</v>
      </c>
      <c r="E338" s="160" t="s">
        <v>1</v>
      </c>
      <c r="F338" s="161" t="s">
        <v>111</v>
      </c>
      <c r="H338" s="162">
        <v>29.024999999999999</v>
      </c>
      <c r="I338" s="163"/>
      <c r="L338" s="158"/>
      <c r="M338" s="164"/>
      <c r="N338" s="165"/>
      <c r="O338" s="165"/>
      <c r="P338" s="165"/>
      <c r="Q338" s="165"/>
      <c r="R338" s="165"/>
      <c r="S338" s="165"/>
      <c r="T338" s="166"/>
      <c r="AT338" s="160" t="s">
        <v>181</v>
      </c>
      <c r="AU338" s="160" t="s">
        <v>86</v>
      </c>
      <c r="AV338" s="13" t="s">
        <v>86</v>
      </c>
      <c r="AW338" s="13" t="s">
        <v>33</v>
      </c>
      <c r="AX338" s="13" t="s">
        <v>77</v>
      </c>
      <c r="AY338" s="160" t="s">
        <v>172</v>
      </c>
    </row>
    <row r="339" spans="1:65" s="13" customFormat="1" ht="11.25" x14ac:dyDescent="0.2">
      <c r="B339" s="158"/>
      <c r="D339" s="159" t="s">
        <v>181</v>
      </c>
      <c r="E339" s="160" t="s">
        <v>1</v>
      </c>
      <c r="F339" s="161" t="s">
        <v>101</v>
      </c>
      <c r="H339" s="162">
        <v>22.635000000000002</v>
      </c>
      <c r="I339" s="163"/>
      <c r="L339" s="158"/>
      <c r="M339" s="164"/>
      <c r="N339" s="165"/>
      <c r="O339" s="165"/>
      <c r="P339" s="165"/>
      <c r="Q339" s="165"/>
      <c r="R339" s="165"/>
      <c r="S339" s="165"/>
      <c r="T339" s="166"/>
      <c r="AT339" s="160" t="s">
        <v>181</v>
      </c>
      <c r="AU339" s="160" t="s">
        <v>86</v>
      </c>
      <c r="AV339" s="13" t="s">
        <v>86</v>
      </c>
      <c r="AW339" s="13" t="s">
        <v>33</v>
      </c>
      <c r="AX339" s="13" t="s">
        <v>77</v>
      </c>
      <c r="AY339" s="160" t="s">
        <v>172</v>
      </c>
    </row>
    <row r="340" spans="1:65" s="14" customFormat="1" ht="11.25" x14ac:dyDescent="0.2">
      <c r="B340" s="167"/>
      <c r="D340" s="159" t="s">
        <v>181</v>
      </c>
      <c r="E340" s="168" t="s">
        <v>1</v>
      </c>
      <c r="F340" s="169" t="s">
        <v>183</v>
      </c>
      <c r="H340" s="170">
        <v>51.66</v>
      </c>
      <c r="I340" s="171"/>
      <c r="L340" s="167"/>
      <c r="M340" s="172"/>
      <c r="N340" s="173"/>
      <c r="O340" s="173"/>
      <c r="P340" s="173"/>
      <c r="Q340" s="173"/>
      <c r="R340" s="173"/>
      <c r="S340" s="173"/>
      <c r="T340" s="174"/>
      <c r="AT340" s="168" t="s">
        <v>181</v>
      </c>
      <c r="AU340" s="168" t="s">
        <v>86</v>
      </c>
      <c r="AV340" s="14" t="s">
        <v>184</v>
      </c>
      <c r="AW340" s="14" t="s">
        <v>33</v>
      </c>
      <c r="AX340" s="14" t="s">
        <v>77</v>
      </c>
      <c r="AY340" s="168" t="s">
        <v>172</v>
      </c>
    </row>
    <row r="341" spans="1:65" s="15" customFormat="1" ht="11.25" x14ac:dyDescent="0.2">
      <c r="B341" s="185"/>
      <c r="D341" s="159" t="s">
        <v>181</v>
      </c>
      <c r="E341" s="186" t="s">
        <v>1</v>
      </c>
      <c r="F341" s="187" t="s">
        <v>258</v>
      </c>
      <c r="H341" s="188">
        <v>61.656000000000006</v>
      </c>
      <c r="I341" s="189"/>
      <c r="L341" s="185"/>
      <c r="M341" s="190"/>
      <c r="N341" s="191"/>
      <c r="O341" s="191"/>
      <c r="P341" s="191"/>
      <c r="Q341" s="191"/>
      <c r="R341" s="191"/>
      <c r="S341" s="191"/>
      <c r="T341" s="192"/>
      <c r="AT341" s="186" t="s">
        <v>181</v>
      </c>
      <c r="AU341" s="186" t="s">
        <v>86</v>
      </c>
      <c r="AV341" s="15" t="s">
        <v>179</v>
      </c>
      <c r="AW341" s="15" t="s">
        <v>33</v>
      </c>
      <c r="AX341" s="15" t="s">
        <v>8</v>
      </c>
      <c r="AY341" s="186" t="s">
        <v>172</v>
      </c>
    </row>
    <row r="342" spans="1:65" s="2" customFormat="1" ht="24.2" customHeight="1" x14ac:dyDescent="0.2">
      <c r="A342" s="32"/>
      <c r="B342" s="144"/>
      <c r="C342" s="145" t="s">
        <v>685</v>
      </c>
      <c r="D342" s="145" t="s">
        <v>174</v>
      </c>
      <c r="E342" s="146" t="s">
        <v>536</v>
      </c>
      <c r="F342" s="147" t="s">
        <v>537</v>
      </c>
      <c r="G342" s="148" t="s">
        <v>187</v>
      </c>
      <c r="H342" s="149">
        <v>61.655999999999999</v>
      </c>
      <c r="I342" s="150"/>
      <c r="J342" s="151">
        <f>ROUND(I342*H342,0)</f>
        <v>0</v>
      </c>
      <c r="K342" s="147" t="s">
        <v>178</v>
      </c>
      <c r="L342" s="33"/>
      <c r="M342" s="152" t="s">
        <v>1</v>
      </c>
      <c r="N342" s="153" t="s">
        <v>42</v>
      </c>
      <c r="O342" s="58"/>
      <c r="P342" s="154">
        <f>O342*H342</f>
        <v>0</v>
      </c>
      <c r="Q342" s="154">
        <v>6.4800000000000003E-4</v>
      </c>
      <c r="R342" s="154">
        <f>Q342*H342</f>
        <v>3.9953087999999998E-2</v>
      </c>
      <c r="S342" s="154">
        <v>0</v>
      </c>
      <c r="T342" s="155">
        <f>S342*H342</f>
        <v>0</v>
      </c>
      <c r="U342" s="32"/>
      <c r="V342" s="32"/>
      <c r="W342" s="32"/>
      <c r="X342" s="32"/>
      <c r="Y342" s="32"/>
      <c r="Z342" s="32"/>
      <c r="AA342" s="32"/>
      <c r="AB342" s="32"/>
      <c r="AC342" s="32"/>
      <c r="AD342" s="32"/>
      <c r="AE342" s="32"/>
      <c r="AR342" s="156" t="s">
        <v>82</v>
      </c>
      <c r="AT342" s="156" t="s">
        <v>174</v>
      </c>
      <c r="AU342" s="156" t="s">
        <v>86</v>
      </c>
      <c r="AY342" s="17" t="s">
        <v>172</v>
      </c>
      <c r="BE342" s="157">
        <f>IF(N342="základní",J342,0)</f>
        <v>0</v>
      </c>
      <c r="BF342" s="157">
        <f>IF(N342="snížená",J342,0)</f>
        <v>0</v>
      </c>
      <c r="BG342" s="157">
        <f>IF(N342="zákl. přenesená",J342,0)</f>
        <v>0</v>
      </c>
      <c r="BH342" s="157">
        <f>IF(N342="sníž. přenesená",J342,0)</f>
        <v>0</v>
      </c>
      <c r="BI342" s="157">
        <f>IF(N342="nulová",J342,0)</f>
        <v>0</v>
      </c>
      <c r="BJ342" s="17" t="s">
        <v>8</v>
      </c>
      <c r="BK342" s="157">
        <f>ROUND(I342*H342,0)</f>
        <v>0</v>
      </c>
      <c r="BL342" s="17" t="s">
        <v>82</v>
      </c>
      <c r="BM342" s="156" t="s">
        <v>784</v>
      </c>
    </row>
    <row r="343" spans="1:65" s="13" customFormat="1" ht="11.25" x14ac:dyDescent="0.2">
      <c r="B343" s="158"/>
      <c r="D343" s="159" t="s">
        <v>181</v>
      </c>
      <c r="E343" s="160" t="s">
        <v>1</v>
      </c>
      <c r="F343" s="161" t="s">
        <v>113</v>
      </c>
      <c r="H343" s="162">
        <v>6.4260000000000002</v>
      </c>
      <c r="I343" s="163"/>
      <c r="L343" s="158"/>
      <c r="M343" s="164"/>
      <c r="N343" s="165"/>
      <c r="O343" s="165"/>
      <c r="P343" s="165"/>
      <c r="Q343" s="165"/>
      <c r="R343" s="165"/>
      <c r="S343" s="165"/>
      <c r="T343" s="166"/>
      <c r="AT343" s="160" t="s">
        <v>181</v>
      </c>
      <c r="AU343" s="160" t="s">
        <v>86</v>
      </c>
      <c r="AV343" s="13" t="s">
        <v>86</v>
      </c>
      <c r="AW343" s="13" t="s">
        <v>33</v>
      </c>
      <c r="AX343" s="13" t="s">
        <v>77</v>
      </c>
      <c r="AY343" s="160" t="s">
        <v>172</v>
      </c>
    </row>
    <row r="344" spans="1:65" s="13" customFormat="1" ht="11.25" x14ac:dyDescent="0.2">
      <c r="B344" s="158"/>
      <c r="D344" s="159" t="s">
        <v>181</v>
      </c>
      <c r="E344" s="160" t="s">
        <v>1</v>
      </c>
      <c r="F344" s="161" t="s">
        <v>122</v>
      </c>
      <c r="H344" s="162">
        <v>3.57</v>
      </c>
      <c r="I344" s="163"/>
      <c r="L344" s="158"/>
      <c r="M344" s="164"/>
      <c r="N344" s="165"/>
      <c r="O344" s="165"/>
      <c r="P344" s="165"/>
      <c r="Q344" s="165"/>
      <c r="R344" s="165"/>
      <c r="S344" s="165"/>
      <c r="T344" s="166"/>
      <c r="AT344" s="160" t="s">
        <v>181</v>
      </c>
      <c r="AU344" s="160" t="s">
        <v>86</v>
      </c>
      <c r="AV344" s="13" t="s">
        <v>86</v>
      </c>
      <c r="AW344" s="13" t="s">
        <v>33</v>
      </c>
      <c r="AX344" s="13" t="s">
        <v>77</v>
      </c>
      <c r="AY344" s="160" t="s">
        <v>172</v>
      </c>
    </row>
    <row r="345" spans="1:65" s="13" customFormat="1" ht="11.25" x14ac:dyDescent="0.2">
      <c r="B345" s="158"/>
      <c r="D345" s="159" t="s">
        <v>181</v>
      </c>
      <c r="E345" s="160" t="s">
        <v>1</v>
      </c>
      <c r="F345" s="161" t="s">
        <v>111</v>
      </c>
      <c r="H345" s="162">
        <v>29.024999999999999</v>
      </c>
      <c r="I345" s="163"/>
      <c r="L345" s="158"/>
      <c r="M345" s="164"/>
      <c r="N345" s="165"/>
      <c r="O345" s="165"/>
      <c r="P345" s="165"/>
      <c r="Q345" s="165"/>
      <c r="R345" s="165"/>
      <c r="S345" s="165"/>
      <c r="T345" s="166"/>
      <c r="AT345" s="160" t="s">
        <v>181</v>
      </c>
      <c r="AU345" s="160" t="s">
        <v>86</v>
      </c>
      <c r="AV345" s="13" t="s">
        <v>86</v>
      </c>
      <c r="AW345" s="13" t="s">
        <v>33</v>
      </c>
      <c r="AX345" s="13" t="s">
        <v>77</v>
      </c>
      <c r="AY345" s="160" t="s">
        <v>172</v>
      </c>
    </row>
    <row r="346" spans="1:65" s="13" customFormat="1" ht="11.25" x14ac:dyDescent="0.2">
      <c r="B346" s="158"/>
      <c r="D346" s="159" t="s">
        <v>181</v>
      </c>
      <c r="E346" s="160" t="s">
        <v>1</v>
      </c>
      <c r="F346" s="161" t="s">
        <v>101</v>
      </c>
      <c r="H346" s="162">
        <v>22.635000000000002</v>
      </c>
      <c r="I346" s="163"/>
      <c r="L346" s="158"/>
      <c r="M346" s="164"/>
      <c r="N346" s="165"/>
      <c r="O346" s="165"/>
      <c r="P346" s="165"/>
      <c r="Q346" s="165"/>
      <c r="R346" s="165"/>
      <c r="S346" s="165"/>
      <c r="T346" s="166"/>
      <c r="AT346" s="160" t="s">
        <v>181</v>
      </c>
      <c r="AU346" s="160" t="s">
        <v>86</v>
      </c>
      <c r="AV346" s="13" t="s">
        <v>86</v>
      </c>
      <c r="AW346" s="13" t="s">
        <v>33</v>
      </c>
      <c r="AX346" s="13" t="s">
        <v>77</v>
      </c>
      <c r="AY346" s="160" t="s">
        <v>172</v>
      </c>
    </row>
    <row r="347" spans="1:65" s="14" customFormat="1" ht="11.25" x14ac:dyDescent="0.2">
      <c r="B347" s="167"/>
      <c r="D347" s="159" t="s">
        <v>181</v>
      </c>
      <c r="E347" s="168" t="s">
        <v>1</v>
      </c>
      <c r="F347" s="169" t="s">
        <v>183</v>
      </c>
      <c r="H347" s="170">
        <v>61.656000000000006</v>
      </c>
      <c r="I347" s="171"/>
      <c r="L347" s="167"/>
      <c r="M347" s="172"/>
      <c r="N347" s="173"/>
      <c r="O347" s="173"/>
      <c r="P347" s="173"/>
      <c r="Q347" s="173"/>
      <c r="R347" s="173"/>
      <c r="S347" s="173"/>
      <c r="T347" s="174"/>
      <c r="AT347" s="168" t="s">
        <v>181</v>
      </c>
      <c r="AU347" s="168" t="s">
        <v>86</v>
      </c>
      <c r="AV347" s="14" t="s">
        <v>184</v>
      </c>
      <c r="AW347" s="14" t="s">
        <v>33</v>
      </c>
      <c r="AX347" s="14" t="s">
        <v>8</v>
      </c>
      <c r="AY347" s="168" t="s">
        <v>172</v>
      </c>
    </row>
    <row r="348" spans="1:65" s="2" customFormat="1" ht="24.2" customHeight="1" x14ac:dyDescent="0.2">
      <c r="A348" s="32"/>
      <c r="B348" s="144"/>
      <c r="C348" s="145" t="s">
        <v>687</v>
      </c>
      <c r="D348" s="145" t="s">
        <v>174</v>
      </c>
      <c r="E348" s="146" t="s">
        <v>540</v>
      </c>
      <c r="F348" s="147" t="s">
        <v>541</v>
      </c>
      <c r="G348" s="148" t="s">
        <v>187</v>
      </c>
      <c r="H348" s="149">
        <v>61.655999999999999</v>
      </c>
      <c r="I348" s="150"/>
      <c r="J348" s="151">
        <f>ROUND(I348*H348,0)</f>
        <v>0</v>
      </c>
      <c r="K348" s="147" t="s">
        <v>178</v>
      </c>
      <c r="L348" s="33"/>
      <c r="M348" s="152" t="s">
        <v>1</v>
      </c>
      <c r="N348" s="153" t="s">
        <v>42</v>
      </c>
      <c r="O348" s="58"/>
      <c r="P348" s="154">
        <f>O348*H348</f>
        <v>0</v>
      </c>
      <c r="Q348" s="154">
        <v>2.0000000000000001E-4</v>
      </c>
      <c r="R348" s="154">
        <f>Q348*H348</f>
        <v>1.23312E-2</v>
      </c>
      <c r="S348" s="154">
        <v>0</v>
      </c>
      <c r="T348" s="155">
        <f>S348*H348</f>
        <v>0</v>
      </c>
      <c r="U348" s="32"/>
      <c r="V348" s="32"/>
      <c r="W348" s="32"/>
      <c r="X348" s="32"/>
      <c r="Y348" s="32"/>
      <c r="Z348" s="32"/>
      <c r="AA348" s="32"/>
      <c r="AB348" s="32"/>
      <c r="AC348" s="32"/>
      <c r="AD348" s="32"/>
      <c r="AE348" s="32"/>
      <c r="AR348" s="156" t="s">
        <v>82</v>
      </c>
      <c r="AT348" s="156" t="s">
        <v>174</v>
      </c>
      <c r="AU348" s="156" t="s">
        <v>86</v>
      </c>
      <c r="AY348" s="17" t="s">
        <v>172</v>
      </c>
      <c r="BE348" s="157">
        <f>IF(N348="základní",J348,0)</f>
        <v>0</v>
      </c>
      <c r="BF348" s="157">
        <f>IF(N348="snížená",J348,0)</f>
        <v>0</v>
      </c>
      <c r="BG348" s="157">
        <f>IF(N348="zákl. přenesená",J348,0)</f>
        <v>0</v>
      </c>
      <c r="BH348" s="157">
        <f>IF(N348="sníž. přenesená",J348,0)</f>
        <v>0</v>
      </c>
      <c r="BI348" s="157">
        <f>IF(N348="nulová",J348,0)</f>
        <v>0</v>
      </c>
      <c r="BJ348" s="17" t="s">
        <v>8</v>
      </c>
      <c r="BK348" s="157">
        <f>ROUND(I348*H348,0)</f>
        <v>0</v>
      </c>
      <c r="BL348" s="17" t="s">
        <v>82</v>
      </c>
      <c r="BM348" s="156" t="s">
        <v>785</v>
      </c>
    </row>
    <row r="349" spans="1:65" s="13" customFormat="1" ht="11.25" x14ac:dyDescent="0.2">
      <c r="B349" s="158"/>
      <c r="D349" s="159" t="s">
        <v>181</v>
      </c>
      <c r="E349" s="160" t="s">
        <v>1</v>
      </c>
      <c r="F349" s="161" t="s">
        <v>111</v>
      </c>
      <c r="H349" s="162">
        <v>29.024999999999999</v>
      </c>
      <c r="I349" s="163"/>
      <c r="L349" s="158"/>
      <c r="M349" s="164"/>
      <c r="N349" s="165"/>
      <c r="O349" s="165"/>
      <c r="P349" s="165"/>
      <c r="Q349" s="165"/>
      <c r="R349" s="165"/>
      <c r="S349" s="165"/>
      <c r="T349" s="166"/>
      <c r="AT349" s="160" t="s">
        <v>181</v>
      </c>
      <c r="AU349" s="160" t="s">
        <v>86</v>
      </c>
      <c r="AV349" s="13" t="s">
        <v>86</v>
      </c>
      <c r="AW349" s="13" t="s">
        <v>33</v>
      </c>
      <c r="AX349" s="13" t="s">
        <v>77</v>
      </c>
      <c r="AY349" s="160" t="s">
        <v>172</v>
      </c>
    </row>
    <row r="350" spans="1:65" s="13" customFormat="1" ht="11.25" x14ac:dyDescent="0.2">
      <c r="B350" s="158"/>
      <c r="D350" s="159" t="s">
        <v>181</v>
      </c>
      <c r="E350" s="160" t="s">
        <v>1</v>
      </c>
      <c r="F350" s="161" t="s">
        <v>113</v>
      </c>
      <c r="H350" s="162">
        <v>6.4260000000000002</v>
      </c>
      <c r="I350" s="163"/>
      <c r="L350" s="158"/>
      <c r="M350" s="164"/>
      <c r="N350" s="165"/>
      <c r="O350" s="165"/>
      <c r="P350" s="165"/>
      <c r="Q350" s="165"/>
      <c r="R350" s="165"/>
      <c r="S350" s="165"/>
      <c r="T350" s="166"/>
      <c r="AT350" s="160" t="s">
        <v>181</v>
      </c>
      <c r="AU350" s="160" t="s">
        <v>86</v>
      </c>
      <c r="AV350" s="13" t="s">
        <v>86</v>
      </c>
      <c r="AW350" s="13" t="s">
        <v>33</v>
      </c>
      <c r="AX350" s="13" t="s">
        <v>77</v>
      </c>
      <c r="AY350" s="160" t="s">
        <v>172</v>
      </c>
    </row>
    <row r="351" spans="1:65" s="13" customFormat="1" ht="11.25" x14ac:dyDescent="0.2">
      <c r="B351" s="158"/>
      <c r="D351" s="159" t="s">
        <v>181</v>
      </c>
      <c r="E351" s="160" t="s">
        <v>1</v>
      </c>
      <c r="F351" s="161" t="s">
        <v>101</v>
      </c>
      <c r="H351" s="162">
        <v>22.635000000000002</v>
      </c>
      <c r="I351" s="163"/>
      <c r="L351" s="158"/>
      <c r="M351" s="164"/>
      <c r="N351" s="165"/>
      <c r="O351" s="165"/>
      <c r="P351" s="165"/>
      <c r="Q351" s="165"/>
      <c r="R351" s="165"/>
      <c r="S351" s="165"/>
      <c r="T351" s="166"/>
      <c r="AT351" s="160" t="s">
        <v>181</v>
      </c>
      <c r="AU351" s="160" t="s">
        <v>86</v>
      </c>
      <c r="AV351" s="13" t="s">
        <v>86</v>
      </c>
      <c r="AW351" s="13" t="s">
        <v>33</v>
      </c>
      <c r="AX351" s="13" t="s">
        <v>77</v>
      </c>
      <c r="AY351" s="160" t="s">
        <v>172</v>
      </c>
    </row>
    <row r="352" spans="1:65" s="13" customFormat="1" ht="11.25" x14ac:dyDescent="0.2">
      <c r="B352" s="158"/>
      <c r="D352" s="159" t="s">
        <v>181</v>
      </c>
      <c r="E352" s="160" t="s">
        <v>1</v>
      </c>
      <c r="F352" s="161" t="s">
        <v>122</v>
      </c>
      <c r="H352" s="162">
        <v>3.57</v>
      </c>
      <c r="I352" s="163"/>
      <c r="L352" s="158"/>
      <c r="M352" s="164"/>
      <c r="N352" s="165"/>
      <c r="O352" s="165"/>
      <c r="P352" s="165"/>
      <c r="Q352" s="165"/>
      <c r="R352" s="165"/>
      <c r="S352" s="165"/>
      <c r="T352" s="166"/>
      <c r="AT352" s="160" t="s">
        <v>181</v>
      </c>
      <c r="AU352" s="160" t="s">
        <v>86</v>
      </c>
      <c r="AV352" s="13" t="s">
        <v>86</v>
      </c>
      <c r="AW352" s="13" t="s">
        <v>33</v>
      </c>
      <c r="AX352" s="13" t="s">
        <v>77</v>
      </c>
      <c r="AY352" s="160" t="s">
        <v>172</v>
      </c>
    </row>
    <row r="353" spans="1:65" s="14" customFormat="1" ht="11.25" x14ac:dyDescent="0.2">
      <c r="B353" s="167"/>
      <c r="D353" s="159" t="s">
        <v>181</v>
      </c>
      <c r="E353" s="168" t="s">
        <v>1</v>
      </c>
      <c r="F353" s="169" t="s">
        <v>183</v>
      </c>
      <c r="H353" s="170">
        <v>61.655999999999999</v>
      </c>
      <c r="I353" s="171"/>
      <c r="L353" s="167"/>
      <c r="M353" s="172"/>
      <c r="N353" s="173"/>
      <c r="O353" s="173"/>
      <c r="P353" s="173"/>
      <c r="Q353" s="173"/>
      <c r="R353" s="173"/>
      <c r="S353" s="173"/>
      <c r="T353" s="174"/>
      <c r="AT353" s="168" t="s">
        <v>181</v>
      </c>
      <c r="AU353" s="168" t="s">
        <v>86</v>
      </c>
      <c r="AV353" s="14" t="s">
        <v>184</v>
      </c>
      <c r="AW353" s="14" t="s">
        <v>33</v>
      </c>
      <c r="AX353" s="14" t="s">
        <v>8</v>
      </c>
      <c r="AY353" s="168" t="s">
        <v>172</v>
      </c>
    </row>
    <row r="354" spans="1:65" s="2" customFormat="1" ht="24.2" customHeight="1" x14ac:dyDescent="0.2">
      <c r="A354" s="32"/>
      <c r="B354" s="144"/>
      <c r="C354" s="145" t="s">
        <v>689</v>
      </c>
      <c r="D354" s="145" t="s">
        <v>174</v>
      </c>
      <c r="E354" s="146" t="s">
        <v>544</v>
      </c>
      <c r="F354" s="147" t="s">
        <v>545</v>
      </c>
      <c r="G354" s="148" t="s">
        <v>187</v>
      </c>
      <c r="H354" s="149">
        <v>11.03</v>
      </c>
      <c r="I354" s="150"/>
      <c r="J354" s="151">
        <f>ROUND(I354*H354,0)</f>
        <v>0</v>
      </c>
      <c r="K354" s="147" t="s">
        <v>1</v>
      </c>
      <c r="L354" s="33"/>
      <c r="M354" s="152" t="s">
        <v>1</v>
      </c>
      <c r="N354" s="153" t="s">
        <v>42</v>
      </c>
      <c r="O354" s="58"/>
      <c r="P354" s="154">
        <f>O354*H354</f>
        <v>0</v>
      </c>
      <c r="Q354" s="154">
        <v>7.5000000000000002E-4</v>
      </c>
      <c r="R354" s="154">
        <f>Q354*H354</f>
        <v>8.2725000000000003E-3</v>
      </c>
      <c r="S354" s="154">
        <v>0</v>
      </c>
      <c r="T354" s="155">
        <f>S354*H354</f>
        <v>0</v>
      </c>
      <c r="U354" s="32"/>
      <c r="V354" s="32"/>
      <c r="W354" s="32"/>
      <c r="X354" s="32"/>
      <c r="Y354" s="32"/>
      <c r="Z354" s="32"/>
      <c r="AA354" s="32"/>
      <c r="AB354" s="32"/>
      <c r="AC354" s="32"/>
      <c r="AD354" s="32"/>
      <c r="AE354" s="32"/>
      <c r="AR354" s="156" t="s">
        <v>82</v>
      </c>
      <c r="AT354" s="156" t="s">
        <v>174</v>
      </c>
      <c r="AU354" s="156" t="s">
        <v>86</v>
      </c>
      <c r="AY354" s="17" t="s">
        <v>172</v>
      </c>
      <c r="BE354" s="157">
        <f>IF(N354="základní",J354,0)</f>
        <v>0</v>
      </c>
      <c r="BF354" s="157">
        <f>IF(N354="snížená",J354,0)</f>
        <v>0</v>
      </c>
      <c r="BG354" s="157">
        <f>IF(N354="zákl. přenesená",J354,0)</f>
        <v>0</v>
      </c>
      <c r="BH354" s="157">
        <f>IF(N354="sníž. přenesená",J354,0)</f>
        <v>0</v>
      </c>
      <c r="BI354" s="157">
        <f>IF(N354="nulová",J354,0)</f>
        <v>0</v>
      </c>
      <c r="BJ354" s="17" t="s">
        <v>8</v>
      </c>
      <c r="BK354" s="157">
        <f>ROUND(I354*H354,0)</f>
        <v>0</v>
      </c>
      <c r="BL354" s="17" t="s">
        <v>82</v>
      </c>
      <c r="BM354" s="156" t="s">
        <v>786</v>
      </c>
    </row>
    <row r="355" spans="1:65" s="13" customFormat="1" ht="11.25" x14ac:dyDescent="0.2">
      <c r="B355" s="158"/>
      <c r="D355" s="159" t="s">
        <v>181</v>
      </c>
      <c r="E355" s="160" t="s">
        <v>1</v>
      </c>
      <c r="F355" s="161" t="s">
        <v>106</v>
      </c>
      <c r="H355" s="162">
        <v>6.35</v>
      </c>
      <c r="I355" s="163"/>
      <c r="L355" s="158"/>
      <c r="M355" s="164"/>
      <c r="N355" s="165"/>
      <c r="O355" s="165"/>
      <c r="P355" s="165"/>
      <c r="Q355" s="165"/>
      <c r="R355" s="165"/>
      <c r="S355" s="165"/>
      <c r="T355" s="166"/>
      <c r="AT355" s="160" t="s">
        <v>181</v>
      </c>
      <c r="AU355" s="160" t="s">
        <v>86</v>
      </c>
      <c r="AV355" s="13" t="s">
        <v>86</v>
      </c>
      <c r="AW355" s="13" t="s">
        <v>33</v>
      </c>
      <c r="AX355" s="13" t="s">
        <v>77</v>
      </c>
      <c r="AY355" s="160" t="s">
        <v>172</v>
      </c>
    </row>
    <row r="356" spans="1:65" s="13" customFormat="1" ht="11.25" x14ac:dyDescent="0.2">
      <c r="B356" s="158"/>
      <c r="D356" s="159" t="s">
        <v>181</v>
      </c>
      <c r="E356" s="160" t="s">
        <v>1</v>
      </c>
      <c r="F356" s="161" t="s">
        <v>133</v>
      </c>
      <c r="H356" s="162">
        <v>3.78</v>
      </c>
      <c r="I356" s="163"/>
      <c r="L356" s="158"/>
      <c r="M356" s="164"/>
      <c r="N356" s="165"/>
      <c r="O356" s="165"/>
      <c r="P356" s="165"/>
      <c r="Q356" s="165"/>
      <c r="R356" s="165"/>
      <c r="S356" s="165"/>
      <c r="T356" s="166"/>
      <c r="AT356" s="160" t="s">
        <v>181</v>
      </c>
      <c r="AU356" s="160" t="s">
        <v>86</v>
      </c>
      <c r="AV356" s="13" t="s">
        <v>86</v>
      </c>
      <c r="AW356" s="13" t="s">
        <v>33</v>
      </c>
      <c r="AX356" s="13" t="s">
        <v>77</v>
      </c>
      <c r="AY356" s="160" t="s">
        <v>172</v>
      </c>
    </row>
    <row r="357" spans="1:65" s="13" customFormat="1" ht="11.25" x14ac:dyDescent="0.2">
      <c r="B357" s="158"/>
      <c r="D357" s="159" t="s">
        <v>181</v>
      </c>
      <c r="E357" s="160" t="s">
        <v>1</v>
      </c>
      <c r="F357" s="161" t="s">
        <v>135</v>
      </c>
      <c r="H357" s="162">
        <v>0.9</v>
      </c>
      <c r="I357" s="163"/>
      <c r="L357" s="158"/>
      <c r="M357" s="164"/>
      <c r="N357" s="165"/>
      <c r="O357" s="165"/>
      <c r="P357" s="165"/>
      <c r="Q357" s="165"/>
      <c r="R357" s="165"/>
      <c r="S357" s="165"/>
      <c r="T357" s="166"/>
      <c r="AT357" s="160" t="s">
        <v>181</v>
      </c>
      <c r="AU357" s="160" t="s">
        <v>86</v>
      </c>
      <c r="AV357" s="13" t="s">
        <v>86</v>
      </c>
      <c r="AW357" s="13" t="s">
        <v>33</v>
      </c>
      <c r="AX357" s="13" t="s">
        <v>77</v>
      </c>
      <c r="AY357" s="160" t="s">
        <v>172</v>
      </c>
    </row>
    <row r="358" spans="1:65" s="14" customFormat="1" ht="11.25" x14ac:dyDescent="0.2">
      <c r="B358" s="167"/>
      <c r="D358" s="159" t="s">
        <v>181</v>
      </c>
      <c r="E358" s="168" t="s">
        <v>1</v>
      </c>
      <c r="F358" s="169" t="s">
        <v>183</v>
      </c>
      <c r="H358" s="170">
        <v>11.03</v>
      </c>
      <c r="I358" s="171"/>
      <c r="L358" s="167"/>
      <c r="M358" s="172"/>
      <c r="N358" s="173"/>
      <c r="O358" s="173"/>
      <c r="P358" s="173"/>
      <c r="Q358" s="173"/>
      <c r="R358" s="173"/>
      <c r="S358" s="173"/>
      <c r="T358" s="174"/>
      <c r="AT358" s="168" t="s">
        <v>181</v>
      </c>
      <c r="AU358" s="168" t="s">
        <v>86</v>
      </c>
      <c r="AV358" s="14" t="s">
        <v>184</v>
      </c>
      <c r="AW358" s="14" t="s">
        <v>33</v>
      </c>
      <c r="AX358" s="14" t="s">
        <v>8</v>
      </c>
      <c r="AY358" s="168" t="s">
        <v>172</v>
      </c>
    </row>
    <row r="359" spans="1:65" s="2" customFormat="1" ht="24.2" customHeight="1" x14ac:dyDescent="0.2">
      <c r="A359" s="32"/>
      <c r="B359" s="144"/>
      <c r="C359" s="145" t="s">
        <v>691</v>
      </c>
      <c r="D359" s="145" t="s">
        <v>174</v>
      </c>
      <c r="E359" s="146" t="s">
        <v>548</v>
      </c>
      <c r="F359" s="147" t="s">
        <v>549</v>
      </c>
      <c r="G359" s="148" t="s">
        <v>187</v>
      </c>
      <c r="H359" s="149">
        <v>11.03</v>
      </c>
      <c r="I359" s="150"/>
      <c r="J359" s="151">
        <f>ROUND(I359*H359,0)</f>
        <v>0</v>
      </c>
      <c r="K359" s="147" t="s">
        <v>1</v>
      </c>
      <c r="L359" s="33"/>
      <c r="M359" s="152" t="s">
        <v>1</v>
      </c>
      <c r="N359" s="153" t="s">
        <v>42</v>
      </c>
      <c r="O359" s="58"/>
      <c r="P359" s="154">
        <f>O359*H359</f>
        <v>0</v>
      </c>
      <c r="Q359" s="154">
        <v>1.4999999999999999E-4</v>
      </c>
      <c r="R359" s="154">
        <f>Q359*H359</f>
        <v>1.6544999999999997E-3</v>
      </c>
      <c r="S359" s="154">
        <v>0</v>
      </c>
      <c r="T359" s="155">
        <f>S359*H359</f>
        <v>0</v>
      </c>
      <c r="U359" s="32"/>
      <c r="V359" s="32"/>
      <c r="W359" s="32"/>
      <c r="X359" s="32"/>
      <c r="Y359" s="32"/>
      <c r="Z359" s="32"/>
      <c r="AA359" s="32"/>
      <c r="AB359" s="32"/>
      <c r="AC359" s="32"/>
      <c r="AD359" s="32"/>
      <c r="AE359" s="32"/>
      <c r="AR359" s="156" t="s">
        <v>82</v>
      </c>
      <c r="AT359" s="156" t="s">
        <v>174</v>
      </c>
      <c r="AU359" s="156" t="s">
        <v>86</v>
      </c>
      <c r="AY359" s="17" t="s">
        <v>172</v>
      </c>
      <c r="BE359" s="157">
        <f>IF(N359="základní",J359,0)</f>
        <v>0</v>
      </c>
      <c r="BF359" s="157">
        <f>IF(N359="snížená",J359,0)</f>
        <v>0</v>
      </c>
      <c r="BG359" s="157">
        <f>IF(N359="zákl. přenesená",J359,0)</f>
        <v>0</v>
      </c>
      <c r="BH359" s="157">
        <f>IF(N359="sníž. přenesená",J359,0)</f>
        <v>0</v>
      </c>
      <c r="BI359" s="157">
        <f>IF(N359="nulová",J359,0)</f>
        <v>0</v>
      </c>
      <c r="BJ359" s="17" t="s">
        <v>8</v>
      </c>
      <c r="BK359" s="157">
        <f>ROUND(I359*H359,0)</f>
        <v>0</v>
      </c>
      <c r="BL359" s="17" t="s">
        <v>82</v>
      </c>
      <c r="BM359" s="156" t="s">
        <v>787</v>
      </c>
    </row>
    <row r="360" spans="1:65" s="13" customFormat="1" ht="11.25" x14ac:dyDescent="0.2">
      <c r="B360" s="158"/>
      <c r="D360" s="159" t="s">
        <v>181</v>
      </c>
      <c r="E360" s="160" t="s">
        <v>1</v>
      </c>
      <c r="F360" s="161" t="s">
        <v>106</v>
      </c>
      <c r="H360" s="162">
        <v>6.35</v>
      </c>
      <c r="I360" s="163"/>
      <c r="L360" s="158"/>
      <c r="M360" s="164"/>
      <c r="N360" s="165"/>
      <c r="O360" s="165"/>
      <c r="P360" s="165"/>
      <c r="Q360" s="165"/>
      <c r="R360" s="165"/>
      <c r="S360" s="165"/>
      <c r="T360" s="166"/>
      <c r="AT360" s="160" t="s">
        <v>181</v>
      </c>
      <c r="AU360" s="160" t="s">
        <v>86</v>
      </c>
      <c r="AV360" s="13" t="s">
        <v>86</v>
      </c>
      <c r="AW360" s="13" t="s">
        <v>33</v>
      </c>
      <c r="AX360" s="13" t="s">
        <v>77</v>
      </c>
      <c r="AY360" s="160" t="s">
        <v>172</v>
      </c>
    </row>
    <row r="361" spans="1:65" s="13" customFormat="1" ht="11.25" x14ac:dyDescent="0.2">
      <c r="B361" s="158"/>
      <c r="D361" s="159" t="s">
        <v>181</v>
      </c>
      <c r="E361" s="160" t="s">
        <v>1</v>
      </c>
      <c r="F361" s="161" t="s">
        <v>133</v>
      </c>
      <c r="H361" s="162">
        <v>3.78</v>
      </c>
      <c r="I361" s="163"/>
      <c r="L361" s="158"/>
      <c r="M361" s="164"/>
      <c r="N361" s="165"/>
      <c r="O361" s="165"/>
      <c r="P361" s="165"/>
      <c r="Q361" s="165"/>
      <c r="R361" s="165"/>
      <c r="S361" s="165"/>
      <c r="T361" s="166"/>
      <c r="AT361" s="160" t="s">
        <v>181</v>
      </c>
      <c r="AU361" s="160" t="s">
        <v>86</v>
      </c>
      <c r="AV361" s="13" t="s">
        <v>86</v>
      </c>
      <c r="AW361" s="13" t="s">
        <v>33</v>
      </c>
      <c r="AX361" s="13" t="s">
        <v>77</v>
      </c>
      <c r="AY361" s="160" t="s">
        <v>172</v>
      </c>
    </row>
    <row r="362" spans="1:65" s="13" customFormat="1" ht="11.25" x14ac:dyDescent="0.2">
      <c r="B362" s="158"/>
      <c r="D362" s="159" t="s">
        <v>181</v>
      </c>
      <c r="E362" s="160" t="s">
        <v>1</v>
      </c>
      <c r="F362" s="161" t="s">
        <v>135</v>
      </c>
      <c r="H362" s="162">
        <v>0.9</v>
      </c>
      <c r="I362" s="163"/>
      <c r="L362" s="158"/>
      <c r="M362" s="164"/>
      <c r="N362" s="165"/>
      <c r="O362" s="165"/>
      <c r="P362" s="165"/>
      <c r="Q362" s="165"/>
      <c r="R362" s="165"/>
      <c r="S362" s="165"/>
      <c r="T362" s="166"/>
      <c r="AT362" s="160" t="s">
        <v>181</v>
      </c>
      <c r="AU362" s="160" t="s">
        <v>86</v>
      </c>
      <c r="AV362" s="13" t="s">
        <v>86</v>
      </c>
      <c r="AW362" s="13" t="s">
        <v>33</v>
      </c>
      <c r="AX362" s="13" t="s">
        <v>77</v>
      </c>
      <c r="AY362" s="160" t="s">
        <v>172</v>
      </c>
    </row>
    <row r="363" spans="1:65" s="14" customFormat="1" ht="11.25" x14ac:dyDescent="0.2">
      <c r="B363" s="167"/>
      <c r="D363" s="159" t="s">
        <v>181</v>
      </c>
      <c r="E363" s="168" t="s">
        <v>1</v>
      </c>
      <c r="F363" s="169" t="s">
        <v>183</v>
      </c>
      <c r="H363" s="170">
        <v>11.03</v>
      </c>
      <c r="I363" s="171"/>
      <c r="L363" s="167"/>
      <c r="M363" s="172"/>
      <c r="N363" s="173"/>
      <c r="O363" s="173"/>
      <c r="P363" s="173"/>
      <c r="Q363" s="173"/>
      <c r="R363" s="173"/>
      <c r="S363" s="173"/>
      <c r="T363" s="174"/>
      <c r="AT363" s="168" t="s">
        <v>181</v>
      </c>
      <c r="AU363" s="168" t="s">
        <v>86</v>
      </c>
      <c r="AV363" s="14" t="s">
        <v>184</v>
      </c>
      <c r="AW363" s="14" t="s">
        <v>33</v>
      </c>
      <c r="AX363" s="14" t="s">
        <v>8</v>
      </c>
      <c r="AY363" s="168" t="s">
        <v>172</v>
      </c>
    </row>
    <row r="364" spans="1:65" s="2" customFormat="1" ht="14.45" customHeight="1" x14ac:dyDescent="0.2">
      <c r="A364" s="32"/>
      <c r="B364" s="144"/>
      <c r="C364" s="145" t="s">
        <v>693</v>
      </c>
      <c r="D364" s="145" t="s">
        <v>174</v>
      </c>
      <c r="E364" s="146" t="s">
        <v>552</v>
      </c>
      <c r="F364" s="147" t="s">
        <v>553</v>
      </c>
      <c r="G364" s="148" t="s">
        <v>469</v>
      </c>
      <c r="H364" s="149">
        <v>1</v>
      </c>
      <c r="I364" s="150"/>
      <c r="J364" s="151">
        <f>ROUND(I364*H364,0)</f>
        <v>0</v>
      </c>
      <c r="K364" s="147" t="s">
        <v>1</v>
      </c>
      <c r="L364" s="33"/>
      <c r="M364" s="152" t="s">
        <v>1</v>
      </c>
      <c r="N364" s="153" t="s">
        <v>42</v>
      </c>
      <c r="O364" s="58"/>
      <c r="P364" s="154">
        <f>O364*H364</f>
        <v>0</v>
      </c>
      <c r="Q364" s="154">
        <v>0</v>
      </c>
      <c r="R364" s="154">
        <f>Q364*H364</f>
        <v>0</v>
      </c>
      <c r="S364" s="154">
        <v>0</v>
      </c>
      <c r="T364" s="155">
        <f>S364*H364</f>
        <v>0</v>
      </c>
      <c r="U364" s="32"/>
      <c r="V364" s="32"/>
      <c r="W364" s="32"/>
      <c r="X364" s="32"/>
      <c r="Y364" s="32"/>
      <c r="Z364" s="32"/>
      <c r="AA364" s="32"/>
      <c r="AB364" s="32"/>
      <c r="AC364" s="32"/>
      <c r="AD364" s="32"/>
      <c r="AE364" s="32"/>
      <c r="AR364" s="156" t="s">
        <v>82</v>
      </c>
      <c r="AT364" s="156" t="s">
        <v>174</v>
      </c>
      <c r="AU364" s="156" t="s">
        <v>86</v>
      </c>
      <c r="AY364" s="17" t="s">
        <v>172</v>
      </c>
      <c r="BE364" s="157">
        <f>IF(N364="základní",J364,0)</f>
        <v>0</v>
      </c>
      <c r="BF364" s="157">
        <f>IF(N364="snížená",J364,0)</f>
        <v>0</v>
      </c>
      <c r="BG364" s="157">
        <f>IF(N364="zákl. přenesená",J364,0)</f>
        <v>0</v>
      </c>
      <c r="BH364" s="157">
        <f>IF(N364="sníž. přenesená",J364,0)</f>
        <v>0</v>
      </c>
      <c r="BI364" s="157">
        <f>IF(N364="nulová",J364,0)</f>
        <v>0</v>
      </c>
      <c r="BJ364" s="17" t="s">
        <v>8</v>
      </c>
      <c r="BK364" s="157">
        <f>ROUND(I364*H364,0)</f>
        <v>0</v>
      </c>
      <c r="BL364" s="17" t="s">
        <v>82</v>
      </c>
      <c r="BM364" s="156" t="s">
        <v>788</v>
      </c>
    </row>
    <row r="365" spans="1:65" s="13" customFormat="1" ht="11.25" x14ac:dyDescent="0.2">
      <c r="B365" s="158"/>
      <c r="D365" s="159" t="s">
        <v>181</v>
      </c>
      <c r="E365" s="160" t="s">
        <v>1</v>
      </c>
      <c r="F365" s="161" t="s">
        <v>555</v>
      </c>
      <c r="H365" s="162">
        <v>1</v>
      </c>
      <c r="I365" s="163"/>
      <c r="L365" s="158"/>
      <c r="M365" s="164"/>
      <c r="N365" s="165"/>
      <c r="O365" s="165"/>
      <c r="P365" s="165"/>
      <c r="Q365" s="165"/>
      <c r="R365" s="165"/>
      <c r="S365" s="165"/>
      <c r="T365" s="166"/>
      <c r="AT365" s="160" t="s">
        <v>181</v>
      </c>
      <c r="AU365" s="160" t="s">
        <v>86</v>
      </c>
      <c r="AV365" s="13" t="s">
        <v>86</v>
      </c>
      <c r="AW365" s="13" t="s">
        <v>33</v>
      </c>
      <c r="AX365" s="13" t="s">
        <v>77</v>
      </c>
      <c r="AY365" s="160" t="s">
        <v>172</v>
      </c>
    </row>
    <row r="366" spans="1:65" s="14" customFormat="1" ht="11.25" x14ac:dyDescent="0.2">
      <c r="B366" s="167"/>
      <c r="D366" s="159" t="s">
        <v>181</v>
      </c>
      <c r="E366" s="168" t="s">
        <v>556</v>
      </c>
      <c r="F366" s="169" t="s">
        <v>557</v>
      </c>
      <c r="H366" s="170">
        <v>1</v>
      </c>
      <c r="I366" s="171"/>
      <c r="L366" s="167"/>
      <c r="M366" s="172"/>
      <c r="N366" s="173"/>
      <c r="O366" s="173"/>
      <c r="P366" s="173"/>
      <c r="Q366" s="173"/>
      <c r="R366" s="173"/>
      <c r="S366" s="173"/>
      <c r="T366" s="174"/>
      <c r="AT366" s="168" t="s">
        <v>181</v>
      </c>
      <c r="AU366" s="168" t="s">
        <v>86</v>
      </c>
      <c r="AV366" s="14" t="s">
        <v>184</v>
      </c>
      <c r="AW366" s="14" t="s">
        <v>33</v>
      </c>
      <c r="AX366" s="14" t="s">
        <v>8</v>
      </c>
      <c r="AY366" s="168" t="s">
        <v>172</v>
      </c>
    </row>
    <row r="367" spans="1:65" s="2" customFormat="1" ht="14.45" customHeight="1" x14ac:dyDescent="0.2">
      <c r="A367" s="32"/>
      <c r="B367" s="144"/>
      <c r="C367" s="145" t="s">
        <v>695</v>
      </c>
      <c r="D367" s="145" t="s">
        <v>174</v>
      </c>
      <c r="E367" s="146" t="s">
        <v>559</v>
      </c>
      <c r="F367" s="147" t="s">
        <v>560</v>
      </c>
      <c r="G367" s="148" t="s">
        <v>469</v>
      </c>
      <c r="H367" s="149">
        <v>1</v>
      </c>
      <c r="I367" s="150"/>
      <c r="J367" s="151">
        <f>ROUND(I367*H367,0)</f>
        <v>0</v>
      </c>
      <c r="K367" s="147" t="s">
        <v>1</v>
      </c>
      <c r="L367" s="33"/>
      <c r="M367" s="152" t="s">
        <v>1</v>
      </c>
      <c r="N367" s="153" t="s">
        <v>42</v>
      </c>
      <c r="O367" s="58"/>
      <c r="P367" s="154">
        <f>O367*H367</f>
        <v>0</v>
      </c>
      <c r="Q367" s="154">
        <v>9.7999999999999997E-4</v>
      </c>
      <c r="R367" s="154">
        <f>Q367*H367</f>
        <v>9.7999999999999997E-4</v>
      </c>
      <c r="S367" s="154">
        <v>0</v>
      </c>
      <c r="T367" s="155">
        <f>S367*H367</f>
        <v>0</v>
      </c>
      <c r="U367" s="32"/>
      <c r="V367" s="32"/>
      <c r="W367" s="32"/>
      <c r="X367" s="32"/>
      <c r="Y367" s="32"/>
      <c r="Z367" s="32"/>
      <c r="AA367" s="32"/>
      <c r="AB367" s="32"/>
      <c r="AC367" s="32"/>
      <c r="AD367" s="32"/>
      <c r="AE367" s="32"/>
      <c r="AR367" s="156" t="s">
        <v>82</v>
      </c>
      <c r="AT367" s="156" t="s">
        <v>174</v>
      </c>
      <c r="AU367" s="156" t="s">
        <v>86</v>
      </c>
      <c r="AY367" s="17" t="s">
        <v>172</v>
      </c>
      <c r="BE367" s="157">
        <f>IF(N367="základní",J367,0)</f>
        <v>0</v>
      </c>
      <c r="BF367" s="157">
        <f>IF(N367="snížená",J367,0)</f>
        <v>0</v>
      </c>
      <c r="BG367" s="157">
        <f>IF(N367="zákl. přenesená",J367,0)</f>
        <v>0</v>
      </c>
      <c r="BH367" s="157">
        <f>IF(N367="sníž. přenesená",J367,0)</f>
        <v>0</v>
      </c>
      <c r="BI367" s="157">
        <f>IF(N367="nulová",J367,0)</f>
        <v>0</v>
      </c>
      <c r="BJ367" s="17" t="s">
        <v>8</v>
      </c>
      <c r="BK367" s="157">
        <f>ROUND(I367*H367,0)</f>
        <v>0</v>
      </c>
      <c r="BL367" s="17" t="s">
        <v>82</v>
      </c>
      <c r="BM367" s="156" t="s">
        <v>789</v>
      </c>
    </row>
    <row r="368" spans="1:65" s="13" customFormat="1" ht="11.25" x14ac:dyDescent="0.2">
      <c r="B368" s="158"/>
      <c r="D368" s="159" t="s">
        <v>181</v>
      </c>
      <c r="E368" s="160" t="s">
        <v>1</v>
      </c>
      <c r="F368" s="161" t="s">
        <v>555</v>
      </c>
      <c r="H368" s="162">
        <v>1</v>
      </c>
      <c r="I368" s="163"/>
      <c r="L368" s="158"/>
      <c r="M368" s="164"/>
      <c r="N368" s="165"/>
      <c r="O368" s="165"/>
      <c r="P368" s="165"/>
      <c r="Q368" s="165"/>
      <c r="R368" s="165"/>
      <c r="S368" s="165"/>
      <c r="T368" s="166"/>
      <c r="AT368" s="160" t="s">
        <v>181</v>
      </c>
      <c r="AU368" s="160" t="s">
        <v>86</v>
      </c>
      <c r="AV368" s="13" t="s">
        <v>86</v>
      </c>
      <c r="AW368" s="13" t="s">
        <v>33</v>
      </c>
      <c r="AX368" s="13" t="s">
        <v>77</v>
      </c>
      <c r="AY368" s="160" t="s">
        <v>172</v>
      </c>
    </row>
    <row r="369" spans="1:51" s="14" customFormat="1" ht="11.25" x14ac:dyDescent="0.2">
      <c r="B369" s="167"/>
      <c r="D369" s="159" t="s">
        <v>181</v>
      </c>
      <c r="E369" s="168" t="s">
        <v>562</v>
      </c>
      <c r="F369" s="169" t="s">
        <v>563</v>
      </c>
      <c r="H369" s="170">
        <v>1</v>
      </c>
      <c r="I369" s="171"/>
      <c r="L369" s="167"/>
      <c r="M369" s="193"/>
      <c r="N369" s="194"/>
      <c r="O369" s="194"/>
      <c r="P369" s="194"/>
      <c r="Q369" s="194"/>
      <c r="R369" s="194"/>
      <c r="S369" s="194"/>
      <c r="T369" s="195"/>
      <c r="AT369" s="168" t="s">
        <v>181</v>
      </c>
      <c r="AU369" s="168" t="s">
        <v>86</v>
      </c>
      <c r="AV369" s="14" t="s">
        <v>184</v>
      </c>
      <c r="AW369" s="14" t="s">
        <v>33</v>
      </c>
      <c r="AX369" s="14" t="s">
        <v>8</v>
      </c>
      <c r="AY369" s="168" t="s">
        <v>172</v>
      </c>
    </row>
    <row r="370" spans="1:51" s="2" customFormat="1" ht="6.95" customHeight="1" x14ac:dyDescent="0.2">
      <c r="A370" s="32"/>
      <c r="B370" s="47"/>
      <c r="C370" s="48"/>
      <c r="D370" s="48"/>
      <c r="E370" s="48"/>
      <c r="F370" s="48"/>
      <c r="G370" s="48"/>
      <c r="H370" s="48"/>
      <c r="I370" s="48"/>
      <c r="J370" s="48"/>
      <c r="K370" s="48"/>
      <c r="L370" s="33"/>
      <c r="M370" s="32"/>
      <c r="O370" s="32"/>
      <c r="P370" s="32"/>
      <c r="Q370" s="32"/>
      <c r="R370" s="32"/>
      <c r="S370" s="32"/>
      <c r="T370" s="32"/>
      <c r="U370" s="32"/>
      <c r="V370" s="32"/>
      <c r="W370" s="32"/>
      <c r="X370" s="32"/>
      <c r="Y370" s="32"/>
      <c r="Z370" s="32"/>
      <c r="AA370" s="32"/>
      <c r="AB370" s="32"/>
      <c r="AC370" s="32"/>
      <c r="AD370" s="32"/>
      <c r="AE370" s="32"/>
    </row>
  </sheetData>
  <autoFilter ref="C131:K369" xr:uid="{00000000-0009-0000-0000-000003000000}"/>
  <mergeCells count="9">
    <mergeCell ref="E87:H87"/>
    <mergeCell ref="E122:H122"/>
    <mergeCell ref="E124:H124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2:BM157"/>
  <sheetViews>
    <sheetView showGridLines="0" tabSelected="1" topLeftCell="A136" zoomScale="130" zoomScaleNormal="130" workbookViewId="0">
      <selection activeCell="F152" sqref="F152"/>
    </sheetView>
  </sheetViews>
  <sheetFormatPr defaultRowHeight="15" x14ac:dyDescent="0.2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 x14ac:dyDescent="0.2">
      <c r="L2" s="247" t="s">
        <v>5</v>
      </c>
      <c r="M2" s="232"/>
      <c r="N2" s="232"/>
      <c r="O2" s="232"/>
      <c r="P2" s="232"/>
      <c r="Q2" s="232"/>
      <c r="R2" s="232"/>
      <c r="S2" s="232"/>
      <c r="T2" s="232"/>
      <c r="U2" s="232"/>
      <c r="V2" s="232"/>
      <c r="AT2" s="17" t="s">
        <v>95</v>
      </c>
    </row>
    <row r="3" spans="1:46" s="1" customFormat="1" ht="6.95" customHeight="1" x14ac:dyDescent="0.2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86</v>
      </c>
    </row>
    <row r="4" spans="1:46" s="1" customFormat="1" ht="24.95" customHeight="1" x14ac:dyDescent="0.2">
      <c r="B4" s="20"/>
      <c r="D4" s="21" t="s">
        <v>102</v>
      </c>
      <c r="L4" s="20"/>
      <c r="M4" s="94" t="s">
        <v>11</v>
      </c>
      <c r="AT4" s="17" t="s">
        <v>3</v>
      </c>
    </row>
    <row r="5" spans="1:46" s="1" customFormat="1" ht="6.95" customHeight="1" x14ac:dyDescent="0.2">
      <c r="B5" s="20"/>
      <c r="L5" s="20"/>
    </row>
    <row r="6" spans="1:46" s="1" customFormat="1" ht="12" customHeight="1" x14ac:dyDescent="0.2">
      <c r="B6" s="20"/>
      <c r="D6" s="27" t="s">
        <v>17</v>
      </c>
      <c r="L6" s="20"/>
    </row>
    <row r="7" spans="1:46" s="1" customFormat="1" ht="16.5" customHeight="1" x14ac:dyDescent="0.2">
      <c r="B7" s="20"/>
      <c r="E7" s="248" t="str">
        <f>'Rekapitulace stavby'!K6</f>
        <v>14 kaplí křížové cesty na Andrlově Chlumu</v>
      </c>
      <c r="F7" s="249"/>
      <c r="G7" s="249"/>
      <c r="H7" s="249"/>
      <c r="L7" s="20"/>
    </row>
    <row r="8" spans="1:46" s="2" customFormat="1" ht="12" customHeight="1" x14ac:dyDescent="0.2">
      <c r="A8" s="32"/>
      <c r="B8" s="33"/>
      <c r="C8" s="32"/>
      <c r="D8" s="27" t="s">
        <v>110</v>
      </c>
      <c r="E8" s="32"/>
      <c r="F8" s="32"/>
      <c r="G8" s="32"/>
      <c r="H8" s="32"/>
      <c r="I8" s="32"/>
      <c r="J8" s="32"/>
      <c r="K8" s="32"/>
      <c r="L8" s="42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6.5" customHeight="1" x14ac:dyDescent="0.2">
      <c r="A9" s="32"/>
      <c r="B9" s="33"/>
      <c r="C9" s="32"/>
      <c r="D9" s="32"/>
      <c r="E9" s="209" t="s">
        <v>790</v>
      </c>
      <c r="F9" s="250"/>
      <c r="G9" s="250"/>
      <c r="H9" s="250"/>
      <c r="I9" s="32"/>
      <c r="J9" s="32"/>
      <c r="K9" s="32"/>
      <c r="L9" s="4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1.25" x14ac:dyDescent="0.2">
      <c r="A10" s="32"/>
      <c r="B10" s="33"/>
      <c r="C10" s="32"/>
      <c r="D10" s="32"/>
      <c r="E10" s="32"/>
      <c r="F10" s="32"/>
      <c r="G10" s="32"/>
      <c r="H10" s="32"/>
      <c r="I10" s="32"/>
      <c r="J10" s="32"/>
      <c r="K10" s="32"/>
      <c r="L10" s="4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customHeight="1" x14ac:dyDescent="0.2">
      <c r="A11" s="32"/>
      <c r="B11" s="33"/>
      <c r="C11" s="32"/>
      <c r="D11" s="27" t="s">
        <v>19</v>
      </c>
      <c r="E11" s="32"/>
      <c r="F11" s="25" t="s">
        <v>1</v>
      </c>
      <c r="G11" s="32"/>
      <c r="H11" s="32"/>
      <c r="I11" s="27" t="s">
        <v>20</v>
      </c>
      <c r="J11" s="25" t="s">
        <v>1</v>
      </c>
      <c r="K11" s="32"/>
      <c r="L11" s="4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 x14ac:dyDescent="0.2">
      <c r="A12" s="32"/>
      <c r="B12" s="33"/>
      <c r="C12" s="32"/>
      <c r="D12" s="27" t="s">
        <v>21</v>
      </c>
      <c r="E12" s="32"/>
      <c r="F12" s="25" t="s">
        <v>22</v>
      </c>
      <c r="G12" s="32"/>
      <c r="H12" s="32"/>
      <c r="I12" s="27" t="s">
        <v>23</v>
      </c>
      <c r="J12" s="55" t="str">
        <f>'Rekapitulace stavby'!AN8</f>
        <v>16. 10. 2019</v>
      </c>
      <c r="K12" s="32"/>
      <c r="L12" s="4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9" customHeight="1" x14ac:dyDescent="0.2">
      <c r="A13" s="32"/>
      <c r="B13" s="33"/>
      <c r="C13" s="32"/>
      <c r="D13" s="32"/>
      <c r="E13" s="32"/>
      <c r="F13" s="32"/>
      <c r="G13" s="32"/>
      <c r="H13" s="32"/>
      <c r="I13" s="32"/>
      <c r="J13" s="32"/>
      <c r="K13" s="32"/>
      <c r="L13" s="4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 x14ac:dyDescent="0.2">
      <c r="A14" s="32"/>
      <c r="B14" s="33"/>
      <c r="C14" s="32"/>
      <c r="D14" s="27" t="s">
        <v>25</v>
      </c>
      <c r="E14" s="32"/>
      <c r="F14" s="32"/>
      <c r="G14" s="32"/>
      <c r="H14" s="32"/>
      <c r="I14" s="27" t="s">
        <v>26</v>
      </c>
      <c r="J14" s="25" t="s">
        <v>1</v>
      </c>
      <c r="K14" s="32"/>
      <c r="L14" s="4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customHeight="1" x14ac:dyDescent="0.2">
      <c r="A15" s="32"/>
      <c r="B15" s="33"/>
      <c r="C15" s="32"/>
      <c r="D15" s="32"/>
      <c r="E15" s="25" t="s">
        <v>27</v>
      </c>
      <c r="F15" s="32"/>
      <c r="G15" s="32"/>
      <c r="H15" s="32"/>
      <c r="I15" s="27" t="s">
        <v>28</v>
      </c>
      <c r="J15" s="25" t="s">
        <v>1</v>
      </c>
      <c r="K15" s="32"/>
      <c r="L15" s="4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6.95" customHeight="1" x14ac:dyDescent="0.2">
      <c r="A16" s="32"/>
      <c r="B16" s="33"/>
      <c r="C16" s="32"/>
      <c r="D16" s="32"/>
      <c r="E16" s="32"/>
      <c r="F16" s="32"/>
      <c r="G16" s="32"/>
      <c r="H16" s="32"/>
      <c r="I16" s="32"/>
      <c r="J16" s="32"/>
      <c r="K16" s="32"/>
      <c r="L16" s="4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 x14ac:dyDescent="0.2">
      <c r="A17" s="32"/>
      <c r="B17" s="33"/>
      <c r="C17" s="32"/>
      <c r="D17" s="27" t="s">
        <v>29</v>
      </c>
      <c r="E17" s="32"/>
      <c r="F17" s="32"/>
      <c r="G17" s="32"/>
      <c r="H17" s="32"/>
      <c r="I17" s="27" t="s">
        <v>26</v>
      </c>
      <c r="J17" s="28" t="str">
        <f>'Rekapitulace stavby'!AN13</f>
        <v>Vyplň údaj</v>
      </c>
      <c r="K17" s="32"/>
      <c r="L17" s="4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 x14ac:dyDescent="0.2">
      <c r="A18" s="32"/>
      <c r="B18" s="33"/>
      <c r="C18" s="32"/>
      <c r="D18" s="32"/>
      <c r="E18" s="251" t="str">
        <f>'Rekapitulace stavby'!E14</f>
        <v>Vyplň údaj</v>
      </c>
      <c r="F18" s="231"/>
      <c r="G18" s="231"/>
      <c r="H18" s="231"/>
      <c r="I18" s="27" t="s">
        <v>28</v>
      </c>
      <c r="J18" s="28" t="str">
        <f>'Rekapitulace stavby'!AN14</f>
        <v>Vyplň údaj</v>
      </c>
      <c r="K18" s="32"/>
      <c r="L18" s="4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5" customHeight="1" x14ac:dyDescent="0.2">
      <c r="A19" s="32"/>
      <c r="B19" s="33"/>
      <c r="C19" s="32"/>
      <c r="D19" s="32"/>
      <c r="E19" s="32"/>
      <c r="F19" s="32"/>
      <c r="G19" s="32"/>
      <c r="H19" s="32"/>
      <c r="I19" s="32"/>
      <c r="J19" s="32"/>
      <c r="K19" s="32"/>
      <c r="L19" s="4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 x14ac:dyDescent="0.2">
      <c r="A20" s="32"/>
      <c r="B20" s="33"/>
      <c r="C20" s="32"/>
      <c r="D20" s="27" t="s">
        <v>31</v>
      </c>
      <c r="E20" s="32"/>
      <c r="F20" s="32"/>
      <c r="G20" s="32"/>
      <c r="H20" s="32"/>
      <c r="I20" s="27" t="s">
        <v>26</v>
      </c>
      <c r="J20" s="25" t="s">
        <v>1</v>
      </c>
      <c r="K20" s="32"/>
      <c r="L20" s="4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 x14ac:dyDescent="0.2">
      <c r="A21" s="32"/>
      <c r="B21" s="33"/>
      <c r="C21" s="32"/>
      <c r="D21" s="32"/>
      <c r="E21" s="25" t="s">
        <v>32</v>
      </c>
      <c r="F21" s="32"/>
      <c r="G21" s="32"/>
      <c r="H21" s="32"/>
      <c r="I21" s="27" t="s">
        <v>28</v>
      </c>
      <c r="J21" s="25" t="s">
        <v>1</v>
      </c>
      <c r="K21" s="32"/>
      <c r="L21" s="4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5" customHeight="1" x14ac:dyDescent="0.2">
      <c r="A22" s="32"/>
      <c r="B22" s="33"/>
      <c r="C22" s="32"/>
      <c r="D22" s="32"/>
      <c r="E22" s="32"/>
      <c r="F22" s="32"/>
      <c r="G22" s="32"/>
      <c r="H22" s="32"/>
      <c r="I22" s="32"/>
      <c r="J22" s="32"/>
      <c r="K22" s="32"/>
      <c r="L22" s="4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 x14ac:dyDescent="0.2">
      <c r="A23" s="32"/>
      <c r="B23" s="33"/>
      <c r="C23" s="32"/>
      <c r="D23" s="27" t="s">
        <v>34</v>
      </c>
      <c r="E23" s="32"/>
      <c r="F23" s="32"/>
      <c r="G23" s="32"/>
      <c r="H23" s="32"/>
      <c r="I23" s="27" t="s">
        <v>26</v>
      </c>
      <c r="J23" s="25" t="s">
        <v>1</v>
      </c>
      <c r="K23" s="32"/>
      <c r="L23" s="4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 x14ac:dyDescent="0.2">
      <c r="A24" s="32"/>
      <c r="B24" s="33"/>
      <c r="C24" s="32"/>
      <c r="D24" s="32"/>
      <c r="E24" s="25" t="s">
        <v>35</v>
      </c>
      <c r="F24" s="32"/>
      <c r="G24" s="32"/>
      <c r="H24" s="32"/>
      <c r="I24" s="27" t="s">
        <v>28</v>
      </c>
      <c r="J24" s="25" t="s">
        <v>1</v>
      </c>
      <c r="K24" s="32"/>
      <c r="L24" s="4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5" customHeight="1" x14ac:dyDescent="0.2">
      <c r="A25" s="32"/>
      <c r="B25" s="33"/>
      <c r="C25" s="32"/>
      <c r="D25" s="32"/>
      <c r="E25" s="32"/>
      <c r="F25" s="32"/>
      <c r="G25" s="32"/>
      <c r="H25" s="32"/>
      <c r="I25" s="32"/>
      <c r="J25" s="32"/>
      <c r="K25" s="32"/>
      <c r="L25" s="4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 x14ac:dyDescent="0.2">
      <c r="A26" s="32"/>
      <c r="B26" s="33"/>
      <c r="C26" s="32"/>
      <c r="D26" s="27" t="s">
        <v>36</v>
      </c>
      <c r="E26" s="32"/>
      <c r="F26" s="32"/>
      <c r="G26" s="32"/>
      <c r="H26" s="32"/>
      <c r="I26" s="32"/>
      <c r="J26" s="32"/>
      <c r="K26" s="32"/>
      <c r="L26" s="4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6.5" customHeight="1" x14ac:dyDescent="0.2">
      <c r="A27" s="95"/>
      <c r="B27" s="96"/>
      <c r="C27" s="95"/>
      <c r="D27" s="95"/>
      <c r="E27" s="236" t="s">
        <v>1</v>
      </c>
      <c r="F27" s="236"/>
      <c r="G27" s="236"/>
      <c r="H27" s="236"/>
      <c r="I27" s="95"/>
      <c r="J27" s="95"/>
      <c r="K27" s="95"/>
      <c r="L27" s="97"/>
      <c r="S27" s="95"/>
      <c r="T27" s="95"/>
      <c r="U27" s="95"/>
      <c r="V27" s="95"/>
      <c r="W27" s="95"/>
      <c r="X27" s="95"/>
      <c r="Y27" s="95"/>
      <c r="Z27" s="95"/>
      <c r="AA27" s="95"/>
      <c r="AB27" s="95"/>
      <c r="AC27" s="95"/>
      <c r="AD27" s="95"/>
      <c r="AE27" s="95"/>
    </row>
    <row r="28" spans="1:31" s="2" customFormat="1" ht="6.95" customHeight="1" x14ac:dyDescent="0.2">
      <c r="A28" s="32"/>
      <c r="B28" s="33"/>
      <c r="C28" s="32"/>
      <c r="D28" s="32"/>
      <c r="E28" s="32"/>
      <c r="F28" s="32"/>
      <c r="G28" s="32"/>
      <c r="H28" s="32"/>
      <c r="I28" s="32"/>
      <c r="J28" s="32"/>
      <c r="K28" s="32"/>
      <c r="L28" s="4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5" customHeight="1" x14ac:dyDescent="0.2">
      <c r="A29" s="32"/>
      <c r="B29" s="33"/>
      <c r="C29" s="32"/>
      <c r="D29" s="66"/>
      <c r="E29" s="66"/>
      <c r="F29" s="66"/>
      <c r="G29" s="66"/>
      <c r="H29" s="66"/>
      <c r="I29" s="66"/>
      <c r="J29" s="66"/>
      <c r="K29" s="66"/>
      <c r="L29" s="42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25.35" customHeight="1" x14ac:dyDescent="0.2">
      <c r="A30" s="32"/>
      <c r="B30" s="33"/>
      <c r="C30" s="32"/>
      <c r="D30" s="98" t="s">
        <v>37</v>
      </c>
      <c r="E30" s="32"/>
      <c r="F30" s="32"/>
      <c r="G30" s="32"/>
      <c r="H30" s="32"/>
      <c r="I30" s="32"/>
      <c r="J30" s="71">
        <f>ROUND(J122, 0)</f>
        <v>0</v>
      </c>
      <c r="K30" s="32"/>
      <c r="L30" s="4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5" customHeight="1" x14ac:dyDescent="0.2">
      <c r="A31" s="32"/>
      <c r="B31" s="33"/>
      <c r="C31" s="32"/>
      <c r="D31" s="66"/>
      <c r="E31" s="66"/>
      <c r="F31" s="66"/>
      <c r="G31" s="66"/>
      <c r="H31" s="66"/>
      <c r="I31" s="66"/>
      <c r="J31" s="66"/>
      <c r="K31" s="66"/>
      <c r="L31" s="4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14.45" customHeight="1" x14ac:dyDescent="0.2">
      <c r="A32" s="32"/>
      <c r="B32" s="33"/>
      <c r="C32" s="32"/>
      <c r="D32" s="32"/>
      <c r="E32" s="32"/>
      <c r="F32" s="36" t="s">
        <v>39</v>
      </c>
      <c r="G32" s="32"/>
      <c r="H32" s="32"/>
      <c r="I32" s="36" t="s">
        <v>38</v>
      </c>
      <c r="J32" s="36" t="s">
        <v>40</v>
      </c>
      <c r="K32" s="32"/>
      <c r="L32" s="42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14.45" customHeight="1" x14ac:dyDescent="0.2">
      <c r="A33" s="32"/>
      <c r="B33" s="33"/>
      <c r="C33" s="32"/>
      <c r="D33" s="99" t="s">
        <v>41</v>
      </c>
      <c r="E33" s="27" t="s">
        <v>42</v>
      </c>
      <c r="F33" s="100">
        <f>ROUND((SUM(BE122:BE156)),  0)</f>
        <v>0</v>
      </c>
      <c r="G33" s="32"/>
      <c r="H33" s="32"/>
      <c r="I33" s="101">
        <v>0.21</v>
      </c>
      <c r="J33" s="100">
        <f>ROUND(((SUM(BE122:BE156))*I33),  0)</f>
        <v>0</v>
      </c>
      <c r="K33" s="32"/>
      <c r="L33" s="42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 x14ac:dyDescent="0.2">
      <c r="A34" s="32"/>
      <c r="B34" s="33"/>
      <c r="C34" s="32"/>
      <c r="D34" s="32"/>
      <c r="E34" s="27" t="s">
        <v>43</v>
      </c>
      <c r="F34" s="100">
        <f>ROUND((SUM(BF122:BF156)),  0)</f>
        <v>0</v>
      </c>
      <c r="G34" s="32"/>
      <c r="H34" s="32"/>
      <c r="I34" s="101">
        <v>0.15</v>
      </c>
      <c r="J34" s="100">
        <f>ROUND(((SUM(BF122:BF156))*I34),  0)</f>
        <v>0</v>
      </c>
      <c r="K34" s="32"/>
      <c r="L34" s="4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hidden="1" customHeight="1" x14ac:dyDescent="0.2">
      <c r="A35" s="32"/>
      <c r="B35" s="33"/>
      <c r="C35" s="32"/>
      <c r="D35" s="32"/>
      <c r="E35" s="27" t="s">
        <v>44</v>
      </c>
      <c r="F35" s="100">
        <f>ROUND((SUM(BG122:BG156)),  0)</f>
        <v>0</v>
      </c>
      <c r="G35" s="32"/>
      <c r="H35" s="32"/>
      <c r="I35" s="101">
        <v>0.21</v>
      </c>
      <c r="J35" s="100">
        <f>0</f>
        <v>0</v>
      </c>
      <c r="K35" s="32"/>
      <c r="L35" s="42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hidden="1" customHeight="1" x14ac:dyDescent="0.2">
      <c r="A36" s="32"/>
      <c r="B36" s="33"/>
      <c r="C36" s="32"/>
      <c r="D36" s="32"/>
      <c r="E36" s="27" t="s">
        <v>45</v>
      </c>
      <c r="F36" s="100">
        <f>ROUND((SUM(BH122:BH156)),  0)</f>
        <v>0</v>
      </c>
      <c r="G36" s="32"/>
      <c r="H36" s="32"/>
      <c r="I36" s="101">
        <v>0.15</v>
      </c>
      <c r="J36" s="100">
        <f>0</f>
        <v>0</v>
      </c>
      <c r="K36" s="32"/>
      <c r="L36" s="4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 x14ac:dyDescent="0.2">
      <c r="A37" s="32"/>
      <c r="B37" s="33"/>
      <c r="C37" s="32"/>
      <c r="D37" s="32"/>
      <c r="E37" s="27" t="s">
        <v>46</v>
      </c>
      <c r="F37" s="100">
        <f>ROUND((SUM(BI122:BI156)),  0)</f>
        <v>0</v>
      </c>
      <c r="G37" s="32"/>
      <c r="H37" s="32"/>
      <c r="I37" s="101">
        <v>0</v>
      </c>
      <c r="J37" s="100">
        <f>0</f>
        <v>0</v>
      </c>
      <c r="K37" s="32"/>
      <c r="L37" s="4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6.95" customHeight="1" x14ac:dyDescent="0.2">
      <c r="A38" s="32"/>
      <c r="B38" s="33"/>
      <c r="C38" s="32"/>
      <c r="D38" s="32"/>
      <c r="E38" s="32"/>
      <c r="F38" s="32"/>
      <c r="G38" s="32"/>
      <c r="H38" s="32"/>
      <c r="I38" s="32"/>
      <c r="J38" s="32"/>
      <c r="K38" s="32"/>
      <c r="L38" s="4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25.35" customHeight="1" x14ac:dyDescent="0.2">
      <c r="A39" s="32"/>
      <c r="B39" s="33"/>
      <c r="C39" s="102"/>
      <c r="D39" s="103" t="s">
        <v>47</v>
      </c>
      <c r="E39" s="60"/>
      <c r="F39" s="60"/>
      <c r="G39" s="104" t="s">
        <v>48</v>
      </c>
      <c r="H39" s="105" t="s">
        <v>49</v>
      </c>
      <c r="I39" s="60"/>
      <c r="J39" s="106">
        <f>SUM(J30:J37)</f>
        <v>0</v>
      </c>
      <c r="K39" s="107"/>
      <c r="L39" s="42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14.45" customHeight="1" x14ac:dyDescent="0.2">
      <c r="A40" s="32"/>
      <c r="B40" s="33"/>
      <c r="C40" s="32"/>
      <c r="D40" s="32"/>
      <c r="E40" s="32"/>
      <c r="F40" s="32"/>
      <c r="G40" s="32"/>
      <c r="H40" s="32"/>
      <c r="I40" s="32"/>
      <c r="J40" s="32"/>
      <c r="K40" s="32"/>
      <c r="L40" s="42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1" customFormat="1" ht="14.45" customHeight="1" x14ac:dyDescent="0.2">
      <c r="B41" s="20"/>
      <c r="L41" s="20"/>
    </row>
    <row r="42" spans="1:31" s="1" customFormat="1" ht="14.45" customHeight="1" x14ac:dyDescent="0.2">
      <c r="B42" s="20"/>
      <c r="L42" s="20"/>
    </row>
    <row r="43" spans="1:31" s="1" customFormat="1" ht="14.45" customHeight="1" x14ac:dyDescent="0.2">
      <c r="B43" s="20"/>
      <c r="L43" s="20"/>
    </row>
    <row r="44" spans="1:31" s="1" customFormat="1" ht="14.45" customHeight="1" x14ac:dyDescent="0.2">
      <c r="B44" s="20"/>
      <c r="L44" s="20"/>
    </row>
    <row r="45" spans="1:31" s="1" customFormat="1" ht="14.45" customHeight="1" x14ac:dyDescent="0.2">
      <c r="B45" s="20"/>
      <c r="L45" s="20"/>
    </row>
    <row r="46" spans="1:31" s="1" customFormat="1" ht="14.45" customHeight="1" x14ac:dyDescent="0.2">
      <c r="B46" s="20"/>
      <c r="L46" s="20"/>
    </row>
    <row r="47" spans="1:31" s="1" customFormat="1" ht="14.45" customHeight="1" x14ac:dyDescent="0.2">
      <c r="B47" s="20"/>
      <c r="L47" s="20"/>
    </row>
    <row r="48" spans="1:31" s="1" customFormat="1" ht="14.45" customHeight="1" x14ac:dyDescent="0.2">
      <c r="B48" s="20"/>
      <c r="L48" s="20"/>
    </row>
    <row r="49" spans="1:31" s="1" customFormat="1" ht="14.45" customHeight="1" x14ac:dyDescent="0.2">
      <c r="B49" s="20"/>
      <c r="L49" s="20"/>
    </row>
    <row r="50" spans="1:31" s="2" customFormat="1" ht="14.45" customHeight="1" x14ac:dyDescent="0.2">
      <c r="B50" s="42"/>
      <c r="D50" s="43" t="s">
        <v>50</v>
      </c>
      <c r="E50" s="44"/>
      <c r="F50" s="44"/>
      <c r="G50" s="43" t="s">
        <v>51</v>
      </c>
      <c r="H50" s="44"/>
      <c r="I50" s="44"/>
      <c r="J50" s="44"/>
      <c r="K50" s="44"/>
      <c r="L50" s="42"/>
    </row>
    <row r="51" spans="1:31" ht="11.25" x14ac:dyDescent="0.2">
      <c r="B51" s="20"/>
      <c r="L51" s="20"/>
    </row>
    <row r="52" spans="1:31" ht="11.25" x14ac:dyDescent="0.2">
      <c r="B52" s="20"/>
      <c r="L52" s="20"/>
    </row>
    <row r="53" spans="1:31" ht="11.25" x14ac:dyDescent="0.2">
      <c r="B53" s="20"/>
      <c r="L53" s="20"/>
    </row>
    <row r="54" spans="1:31" ht="11.25" x14ac:dyDescent="0.2">
      <c r="B54" s="20"/>
      <c r="L54" s="20"/>
    </row>
    <row r="55" spans="1:31" ht="11.25" x14ac:dyDescent="0.2">
      <c r="B55" s="20"/>
      <c r="L55" s="20"/>
    </row>
    <row r="56" spans="1:31" ht="11.25" x14ac:dyDescent="0.2">
      <c r="B56" s="20"/>
      <c r="L56" s="20"/>
    </row>
    <row r="57" spans="1:31" ht="11.25" x14ac:dyDescent="0.2">
      <c r="B57" s="20"/>
      <c r="L57" s="20"/>
    </row>
    <row r="58" spans="1:31" ht="11.25" x14ac:dyDescent="0.2">
      <c r="B58" s="20"/>
      <c r="L58" s="20"/>
    </row>
    <row r="59" spans="1:31" ht="11.25" x14ac:dyDescent="0.2">
      <c r="B59" s="20"/>
      <c r="L59" s="20"/>
    </row>
    <row r="60" spans="1:31" ht="11.25" x14ac:dyDescent="0.2">
      <c r="B60" s="20"/>
      <c r="L60" s="20"/>
    </row>
    <row r="61" spans="1:31" s="2" customFormat="1" ht="12.75" x14ac:dyDescent="0.2">
      <c r="A61" s="32"/>
      <c r="B61" s="33"/>
      <c r="C61" s="32"/>
      <c r="D61" s="45" t="s">
        <v>52</v>
      </c>
      <c r="E61" s="35"/>
      <c r="F61" s="108" t="s">
        <v>53</v>
      </c>
      <c r="G61" s="45" t="s">
        <v>52</v>
      </c>
      <c r="H61" s="35"/>
      <c r="I61" s="35"/>
      <c r="J61" s="109" t="s">
        <v>53</v>
      </c>
      <c r="K61" s="35"/>
      <c r="L61" s="42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 ht="11.25" x14ac:dyDescent="0.2">
      <c r="B62" s="20"/>
      <c r="L62" s="20"/>
    </row>
    <row r="63" spans="1:31" ht="11.25" x14ac:dyDescent="0.2">
      <c r="B63" s="20"/>
      <c r="L63" s="20"/>
    </row>
    <row r="64" spans="1:31" ht="11.25" x14ac:dyDescent="0.2">
      <c r="B64" s="20"/>
      <c r="L64" s="20"/>
    </row>
    <row r="65" spans="1:31" s="2" customFormat="1" ht="12.75" x14ac:dyDescent="0.2">
      <c r="A65" s="32"/>
      <c r="B65" s="33"/>
      <c r="C65" s="32"/>
      <c r="D65" s="43" t="s">
        <v>54</v>
      </c>
      <c r="E65" s="46"/>
      <c r="F65" s="46"/>
      <c r="G65" s="43" t="s">
        <v>55</v>
      </c>
      <c r="H65" s="46"/>
      <c r="I65" s="46"/>
      <c r="J65" s="46"/>
      <c r="K65" s="46"/>
      <c r="L65" s="42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 ht="11.25" x14ac:dyDescent="0.2">
      <c r="B66" s="20"/>
      <c r="L66" s="20"/>
    </row>
    <row r="67" spans="1:31" ht="11.25" x14ac:dyDescent="0.2">
      <c r="B67" s="20"/>
      <c r="L67" s="20"/>
    </row>
    <row r="68" spans="1:31" ht="11.25" x14ac:dyDescent="0.2">
      <c r="B68" s="20"/>
      <c r="L68" s="20"/>
    </row>
    <row r="69" spans="1:31" ht="11.25" x14ac:dyDescent="0.2">
      <c r="B69" s="20"/>
      <c r="L69" s="20"/>
    </row>
    <row r="70" spans="1:31" ht="11.25" x14ac:dyDescent="0.2">
      <c r="B70" s="20"/>
      <c r="L70" s="20"/>
    </row>
    <row r="71" spans="1:31" ht="11.25" x14ac:dyDescent="0.2">
      <c r="B71" s="20"/>
      <c r="L71" s="20"/>
    </row>
    <row r="72" spans="1:31" ht="11.25" x14ac:dyDescent="0.2">
      <c r="B72" s="20"/>
      <c r="L72" s="20"/>
    </row>
    <row r="73" spans="1:31" ht="11.25" x14ac:dyDescent="0.2">
      <c r="B73" s="20"/>
      <c r="L73" s="20"/>
    </row>
    <row r="74" spans="1:31" ht="11.25" x14ac:dyDescent="0.2">
      <c r="B74" s="20"/>
      <c r="L74" s="20"/>
    </row>
    <row r="75" spans="1:31" ht="11.25" x14ac:dyDescent="0.2">
      <c r="B75" s="20"/>
      <c r="L75" s="20"/>
    </row>
    <row r="76" spans="1:31" s="2" customFormat="1" ht="12.75" x14ac:dyDescent="0.2">
      <c r="A76" s="32"/>
      <c r="B76" s="33"/>
      <c r="C76" s="32"/>
      <c r="D76" s="45" t="s">
        <v>52</v>
      </c>
      <c r="E76" s="35"/>
      <c r="F76" s="108" t="s">
        <v>53</v>
      </c>
      <c r="G76" s="45" t="s">
        <v>52</v>
      </c>
      <c r="H76" s="35"/>
      <c r="I76" s="35"/>
      <c r="J76" s="109" t="s">
        <v>53</v>
      </c>
      <c r="K76" s="35"/>
      <c r="L76" s="4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45" customHeight="1" x14ac:dyDescent="0.2">
      <c r="A77" s="32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2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47" s="2" customFormat="1" ht="6.95" customHeight="1" x14ac:dyDescent="0.2">
      <c r="A81" s="32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42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47" s="2" customFormat="1" ht="24.95" customHeight="1" x14ac:dyDescent="0.2">
      <c r="A82" s="32"/>
      <c r="B82" s="33"/>
      <c r="C82" s="21" t="s">
        <v>137</v>
      </c>
      <c r="D82" s="32"/>
      <c r="E82" s="32"/>
      <c r="F82" s="32"/>
      <c r="G82" s="32"/>
      <c r="H82" s="32"/>
      <c r="I82" s="32"/>
      <c r="J82" s="32"/>
      <c r="K82" s="32"/>
      <c r="L82" s="4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47" s="2" customFormat="1" ht="6.95" customHeight="1" x14ac:dyDescent="0.2">
      <c r="A83" s="32"/>
      <c r="B83" s="33"/>
      <c r="C83" s="32"/>
      <c r="D83" s="32"/>
      <c r="E83" s="32"/>
      <c r="F83" s="32"/>
      <c r="G83" s="32"/>
      <c r="H83" s="32"/>
      <c r="I83" s="32"/>
      <c r="J83" s="32"/>
      <c r="K83" s="32"/>
      <c r="L83" s="4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47" s="2" customFormat="1" ht="12" customHeight="1" x14ac:dyDescent="0.2">
      <c r="A84" s="32"/>
      <c r="B84" s="33"/>
      <c r="C84" s="27" t="s">
        <v>17</v>
      </c>
      <c r="D84" s="32"/>
      <c r="E84" s="32"/>
      <c r="F84" s="32"/>
      <c r="G84" s="32"/>
      <c r="H84" s="32"/>
      <c r="I84" s="32"/>
      <c r="J84" s="32"/>
      <c r="K84" s="32"/>
      <c r="L84" s="42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47" s="2" customFormat="1" ht="16.5" customHeight="1" x14ac:dyDescent="0.2">
      <c r="A85" s="32"/>
      <c r="B85" s="33"/>
      <c r="C85" s="32"/>
      <c r="D85" s="32"/>
      <c r="E85" s="248" t="str">
        <f>E7</f>
        <v>14 kaplí křížové cesty na Andrlově Chlumu</v>
      </c>
      <c r="F85" s="249"/>
      <c r="G85" s="249"/>
      <c r="H85" s="249"/>
      <c r="I85" s="32"/>
      <c r="J85" s="32"/>
      <c r="K85" s="32"/>
      <c r="L85" s="42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47" s="2" customFormat="1" ht="12" customHeight="1" x14ac:dyDescent="0.2">
      <c r="A86" s="32"/>
      <c r="B86" s="33"/>
      <c r="C86" s="27" t="s">
        <v>110</v>
      </c>
      <c r="D86" s="32"/>
      <c r="E86" s="32"/>
      <c r="F86" s="32"/>
      <c r="G86" s="32"/>
      <c r="H86" s="32"/>
      <c r="I86" s="32"/>
      <c r="J86" s="32"/>
      <c r="K86" s="32"/>
      <c r="L86" s="4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pans="1:47" s="2" customFormat="1" ht="16.5" customHeight="1" x14ac:dyDescent="0.2">
      <c r="A87" s="32"/>
      <c r="B87" s="33"/>
      <c r="C87" s="32"/>
      <c r="D87" s="32"/>
      <c r="E87" s="209" t="str">
        <f>E9</f>
        <v>25 - Umístění laviček, stolu a šlapáků</v>
      </c>
      <c r="F87" s="250"/>
      <c r="G87" s="250"/>
      <c r="H87" s="250"/>
      <c r="I87" s="32"/>
      <c r="J87" s="32"/>
      <c r="K87" s="32"/>
      <c r="L87" s="4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47" s="2" customFormat="1" ht="6.95" customHeight="1" x14ac:dyDescent="0.2">
      <c r="A88" s="32"/>
      <c r="B88" s="33"/>
      <c r="C88" s="32"/>
      <c r="D88" s="32"/>
      <c r="E88" s="32"/>
      <c r="F88" s="32"/>
      <c r="G88" s="32"/>
      <c r="H88" s="32"/>
      <c r="I88" s="32"/>
      <c r="J88" s="32"/>
      <c r="K88" s="32"/>
      <c r="L88" s="4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47" s="2" customFormat="1" ht="12" customHeight="1" x14ac:dyDescent="0.2">
      <c r="A89" s="32"/>
      <c r="B89" s="33"/>
      <c r="C89" s="27" t="s">
        <v>21</v>
      </c>
      <c r="D89" s="32"/>
      <c r="E89" s="32"/>
      <c r="F89" s="25" t="str">
        <f>F12</f>
        <v>Ústí nad Orlicí</v>
      </c>
      <c r="G89" s="32"/>
      <c r="H89" s="32"/>
      <c r="I89" s="27" t="s">
        <v>23</v>
      </c>
      <c r="J89" s="55" t="str">
        <f>IF(J12="","",J12)</f>
        <v>16. 10. 2019</v>
      </c>
      <c r="K89" s="32"/>
      <c r="L89" s="4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47" s="2" customFormat="1" ht="6.95" customHeight="1" x14ac:dyDescent="0.2">
      <c r="A90" s="32"/>
      <c r="B90" s="33"/>
      <c r="C90" s="32"/>
      <c r="D90" s="32"/>
      <c r="E90" s="32"/>
      <c r="F90" s="32"/>
      <c r="G90" s="32"/>
      <c r="H90" s="32"/>
      <c r="I90" s="32"/>
      <c r="J90" s="32"/>
      <c r="K90" s="32"/>
      <c r="L90" s="4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47" s="2" customFormat="1" ht="40.15" customHeight="1" x14ac:dyDescent="0.2">
      <c r="A91" s="32"/>
      <c r="B91" s="33"/>
      <c r="C91" s="27" t="s">
        <v>25</v>
      </c>
      <c r="D91" s="32"/>
      <c r="E91" s="32"/>
      <c r="F91" s="25" t="str">
        <f>E15</f>
        <v>Město Ústí nad Orlicí, Sychrova 16</v>
      </c>
      <c r="G91" s="32"/>
      <c r="H91" s="32"/>
      <c r="I91" s="27" t="s">
        <v>31</v>
      </c>
      <c r="J91" s="30" t="str">
        <f>E21</f>
        <v>Žárovka projektanti s.r.o., Křižíkova 788/2, H.K.</v>
      </c>
      <c r="K91" s="32"/>
      <c r="L91" s="4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47" s="2" customFormat="1" ht="15.2" customHeight="1" x14ac:dyDescent="0.2">
      <c r="A92" s="32"/>
      <c r="B92" s="33"/>
      <c r="C92" s="27" t="s">
        <v>29</v>
      </c>
      <c r="D92" s="32"/>
      <c r="E92" s="32"/>
      <c r="F92" s="25" t="str">
        <f>IF(E18="","",E18)</f>
        <v>Vyplň údaj</v>
      </c>
      <c r="G92" s="32"/>
      <c r="H92" s="32"/>
      <c r="I92" s="27" t="s">
        <v>34</v>
      </c>
      <c r="J92" s="30" t="str">
        <f>E24</f>
        <v>ing. V. Švehla</v>
      </c>
      <c r="K92" s="32"/>
      <c r="L92" s="42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47" s="2" customFormat="1" ht="10.35" customHeight="1" x14ac:dyDescent="0.2">
      <c r="A93" s="32"/>
      <c r="B93" s="33"/>
      <c r="C93" s="32"/>
      <c r="D93" s="32"/>
      <c r="E93" s="32"/>
      <c r="F93" s="32"/>
      <c r="G93" s="32"/>
      <c r="H93" s="32"/>
      <c r="I93" s="32"/>
      <c r="J93" s="32"/>
      <c r="K93" s="32"/>
      <c r="L93" s="4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47" s="2" customFormat="1" ht="29.25" customHeight="1" x14ac:dyDescent="0.2">
      <c r="A94" s="32"/>
      <c r="B94" s="33"/>
      <c r="C94" s="110" t="s">
        <v>138</v>
      </c>
      <c r="D94" s="102"/>
      <c r="E94" s="102"/>
      <c r="F94" s="102"/>
      <c r="G94" s="102"/>
      <c r="H94" s="102"/>
      <c r="I94" s="102"/>
      <c r="J94" s="111" t="s">
        <v>139</v>
      </c>
      <c r="K94" s="102"/>
      <c r="L94" s="42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47" s="2" customFormat="1" ht="10.35" customHeight="1" x14ac:dyDescent="0.2">
      <c r="A95" s="32"/>
      <c r="B95" s="33"/>
      <c r="C95" s="32"/>
      <c r="D95" s="32"/>
      <c r="E95" s="32"/>
      <c r="F95" s="32"/>
      <c r="G95" s="32"/>
      <c r="H95" s="32"/>
      <c r="I95" s="32"/>
      <c r="J95" s="32"/>
      <c r="K95" s="32"/>
      <c r="L95" s="42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47" s="2" customFormat="1" ht="22.9" customHeight="1" x14ac:dyDescent="0.2">
      <c r="A96" s="32"/>
      <c r="B96" s="33"/>
      <c r="C96" s="112" t="s">
        <v>140</v>
      </c>
      <c r="D96" s="32"/>
      <c r="E96" s="32"/>
      <c r="F96" s="32"/>
      <c r="G96" s="32"/>
      <c r="H96" s="32"/>
      <c r="I96" s="32"/>
      <c r="J96" s="71">
        <f>J122</f>
        <v>0</v>
      </c>
      <c r="K96" s="32"/>
      <c r="L96" s="42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7" t="s">
        <v>141</v>
      </c>
    </row>
    <row r="97" spans="1:31" s="9" customFormat="1" ht="24.95" customHeight="1" x14ac:dyDescent="0.2">
      <c r="B97" s="113"/>
      <c r="D97" s="114" t="s">
        <v>142</v>
      </c>
      <c r="E97" s="115"/>
      <c r="F97" s="115"/>
      <c r="G97" s="115"/>
      <c r="H97" s="115"/>
      <c r="I97" s="115"/>
      <c r="J97" s="116">
        <f>J123</f>
        <v>0</v>
      </c>
      <c r="L97" s="113"/>
    </row>
    <row r="98" spans="1:31" s="10" customFormat="1" ht="19.899999999999999" customHeight="1" x14ac:dyDescent="0.2">
      <c r="B98" s="117"/>
      <c r="D98" s="118" t="s">
        <v>143</v>
      </c>
      <c r="E98" s="119"/>
      <c r="F98" s="119"/>
      <c r="G98" s="119"/>
      <c r="H98" s="119"/>
      <c r="I98" s="119"/>
      <c r="J98" s="120">
        <f>J124</f>
        <v>0</v>
      </c>
      <c r="L98" s="117"/>
    </row>
    <row r="99" spans="1:31" s="10" customFormat="1" ht="19.899999999999999" customHeight="1" x14ac:dyDescent="0.2">
      <c r="B99" s="117"/>
      <c r="D99" s="118" t="s">
        <v>576</v>
      </c>
      <c r="E99" s="119"/>
      <c r="F99" s="119"/>
      <c r="G99" s="119"/>
      <c r="H99" s="119"/>
      <c r="I99" s="119"/>
      <c r="J99" s="120">
        <f>J129</f>
        <v>0</v>
      </c>
      <c r="L99" s="117"/>
    </row>
    <row r="100" spans="1:31" s="10" customFormat="1" ht="19.899999999999999" customHeight="1" x14ac:dyDescent="0.2">
      <c r="B100" s="117"/>
      <c r="D100" s="118" t="s">
        <v>145</v>
      </c>
      <c r="E100" s="119"/>
      <c r="F100" s="119"/>
      <c r="G100" s="119"/>
      <c r="H100" s="119"/>
      <c r="I100" s="119"/>
      <c r="J100" s="120">
        <f>J134</f>
        <v>0</v>
      </c>
      <c r="L100" s="117"/>
    </row>
    <row r="101" spans="1:31" s="10" customFormat="1" ht="19.899999999999999" customHeight="1" x14ac:dyDescent="0.2">
      <c r="B101" s="117"/>
      <c r="D101" s="118" t="s">
        <v>147</v>
      </c>
      <c r="E101" s="119"/>
      <c r="F101" s="119"/>
      <c r="G101" s="119"/>
      <c r="H101" s="119"/>
      <c r="I101" s="119"/>
      <c r="J101" s="120">
        <f>J141</f>
        <v>0</v>
      </c>
      <c r="L101" s="117"/>
    </row>
    <row r="102" spans="1:31" s="10" customFormat="1" ht="19.899999999999999" customHeight="1" x14ac:dyDescent="0.2">
      <c r="B102" s="117"/>
      <c r="D102" s="118" t="s">
        <v>149</v>
      </c>
      <c r="E102" s="119"/>
      <c r="F102" s="119"/>
      <c r="G102" s="119"/>
      <c r="H102" s="119"/>
      <c r="I102" s="119"/>
      <c r="J102" s="120">
        <f>J155</f>
        <v>0</v>
      </c>
      <c r="L102" s="117"/>
    </row>
    <row r="103" spans="1:31" s="2" customFormat="1" ht="21.75" customHeight="1" x14ac:dyDescent="0.2">
      <c r="A103" s="32"/>
      <c r="B103" s="33"/>
      <c r="C103" s="32"/>
      <c r="D103" s="32"/>
      <c r="E103" s="32"/>
      <c r="F103" s="32"/>
      <c r="G103" s="32"/>
      <c r="H103" s="32"/>
      <c r="I103" s="32"/>
      <c r="J103" s="32"/>
      <c r="K103" s="32"/>
      <c r="L103" s="42"/>
      <c r="S103" s="32"/>
      <c r="T103" s="32"/>
      <c r="U103" s="32"/>
      <c r="V103" s="32"/>
      <c r="W103" s="32"/>
      <c r="X103" s="32"/>
      <c r="Y103" s="32"/>
      <c r="Z103" s="32"/>
      <c r="AA103" s="32"/>
      <c r="AB103" s="32"/>
      <c r="AC103" s="32"/>
      <c r="AD103" s="32"/>
      <c r="AE103" s="32"/>
    </row>
    <row r="104" spans="1:31" s="2" customFormat="1" ht="6.95" customHeight="1" x14ac:dyDescent="0.2">
      <c r="A104" s="32"/>
      <c r="B104" s="47"/>
      <c r="C104" s="48"/>
      <c r="D104" s="48"/>
      <c r="E104" s="48"/>
      <c r="F104" s="48"/>
      <c r="G104" s="48"/>
      <c r="H104" s="48"/>
      <c r="I104" s="48"/>
      <c r="J104" s="48"/>
      <c r="K104" s="48"/>
      <c r="L104" s="42"/>
      <c r="S104" s="32"/>
      <c r="T104" s="32"/>
      <c r="U104" s="32"/>
      <c r="V104" s="32"/>
      <c r="W104" s="32"/>
      <c r="X104" s="32"/>
      <c r="Y104" s="32"/>
      <c r="Z104" s="32"/>
      <c r="AA104" s="32"/>
      <c r="AB104" s="32"/>
      <c r="AC104" s="32"/>
      <c r="AD104" s="32"/>
      <c r="AE104" s="32"/>
    </row>
    <row r="108" spans="1:31" s="2" customFormat="1" ht="6.95" customHeight="1" x14ac:dyDescent="0.2">
      <c r="A108" s="32"/>
      <c r="B108" s="49"/>
      <c r="C108" s="50"/>
      <c r="D108" s="50"/>
      <c r="E108" s="50"/>
      <c r="F108" s="50"/>
      <c r="G108" s="50"/>
      <c r="H108" s="50"/>
      <c r="I108" s="50"/>
      <c r="J108" s="50"/>
      <c r="K108" s="50"/>
      <c r="L108" s="42"/>
      <c r="S108" s="32"/>
      <c r="T108" s="32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</row>
    <row r="109" spans="1:31" s="2" customFormat="1" ht="24.95" customHeight="1" x14ac:dyDescent="0.2">
      <c r="A109" s="32"/>
      <c r="B109" s="33"/>
      <c r="C109" s="21" t="s">
        <v>157</v>
      </c>
      <c r="D109" s="32"/>
      <c r="E109" s="32"/>
      <c r="F109" s="32"/>
      <c r="G109" s="32"/>
      <c r="H109" s="32"/>
      <c r="I109" s="32"/>
      <c r="J109" s="32"/>
      <c r="K109" s="32"/>
      <c r="L109" s="42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</row>
    <row r="110" spans="1:31" s="2" customFormat="1" ht="6.95" customHeight="1" x14ac:dyDescent="0.2">
      <c r="A110" s="32"/>
      <c r="B110" s="33"/>
      <c r="C110" s="32"/>
      <c r="D110" s="32"/>
      <c r="E110" s="32"/>
      <c r="F110" s="32"/>
      <c r="G110" s="32"/>
      <c r="H110" s="32"/>
      <c r="I110" s="32"/>
      <c r="J110" s="32"/>
      <c r="K110" s="32"/>
      <c r="L110" s="42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</row>
    <row r="111" spans="1:31" s="2" customFormat="1" ht="12" customHeight="1" x14ac:dyDescent="0.2">
      <c r="A111" s="32"/>
      <c r="B111" s="33"/>
      <c r="C111" s="27" t="s">
        <v>17</v>
      </c>
      <c r="D111" s="32"/>
      <c r="E111" s="32"/>
      <c r="F111" s="32"/>
      <c r="G111" s="32"/>
      <c r="H111" s="32"/>
      <c r="I111" s="32"/>
      <c r="J111" s="32"/>
      <c r="K111" s="32"/>
      <c r="L111" s="42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</row>
    <row r="112" spans="1:31" s="2" customFormat="1" ht="16.5" customHeight="1" x14ac:dyDescent="0.2">
      <c r="A112" s="32"/>
      <c r="B112" s="33"/>
      <c r="C112" s="32"/>
      <c r="D112" s="32"/>
      <c r="E112" s="248" t="str">
        <f>E7</f>
        <v>14 kaplí křížové cesty na Andrlově Chlumu</v>
      </c>
      <c r="F112" s="249"/>
      <c r="G112" s="249"/>
      <c r="H112" s="249"/>
      <c r="I112" s="32"/>
      <c r="J112" s="32"/>
      <c r="K112" s="32"/>
      <c r="L112" s="42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pans="1:65" s="2" customFormat="1" ht="12" customHeight="1" x14ac:dyDescent="0.2">
      <c r="A113" s="32"/>
      <c r="B113" s="33"/>
      <c r="C113" s="27" t="s">
        <v>110</v>
      </c>
      <c r="D113" s="32"/>
      <c r="E113" s="32"/>
      <c r="F113" s="32"/>
      <c r="G113" s="32"/>
      <c r="H113" s="32"/>
      <c r="I113" s="32"/>
      <c r="J113" s="32"/>
      <c r="K113" s="32"/>
      <c r="L113" s="42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pans="1:65" s="2" customFormat="1" ht="16.5" customHeight="1" x14ac:dyDescent="0.2">
      <c r="A114" s="32"/>
      <c r="B114" s="33"/>
      <c r="C114" s="32"/>
      <c r="D114" s="32"/>
      <c r="E114" s="209" t="str">
        <f>E9</f>
        <v>25 - Umístění laviček, stolu a šlapáků</v>
      </c>
      <c r="F114" s="250"/>
      <c r="G114" s="250"/>
      <c r="H114" s="250"/>
      <c r="I114" s="32"/>
      <c r="J114" s="32"/>
      <c r="K114" s="32"/>
      <c r="L114" s="42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pans="1:65" s="2" customFormat="1" ht="6.95" customHeight="1" x14ac:dyDescent="0.2">
      <c r="A115" s="32"/>
      <c r="B115" s="33"/>
      <c r="C115" s="32"/>
      <c r="D115" s="32"/>
      <c r="E115" s="32"/>
      <c r="F115" s="32"/>
      <c r="G115" s="32"/>
      <c r="H115" s="32"/>
      <c r="I115" s="32"/>
      <c r="J115" s="32"/>
      <c r="K115" s="32"/>
      <c r="L115" s="42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</row>
    <row r="116" spans="1:65" s="2" customFormat="1" ht="12" customHeight="1" x14ac:dyDescent="0.2">
      <c r="A116" s="32"/>
      <c r="B116" s="33"/>
      <c r="C116" s="27" t="s">
        <v>21</v>
      </c>
      <c r="D116" s="32"/>
      <c r="E116" s="32"/>
      <c r="F116" s="25" t="str">
        <f>F12</f>
        <v>Ústí nad Orlicí</v>
      </c>
      <c r="G116" s="32"/>
      <c r="H116" s="32"/>
      <c r="I116" s="27" t="s">
        <v>23</v>
      </c>
      <c r="J116" s="55" t="str">
        <f>IF(J12="","",J12)</f>
        <v>16. 10. 2019</v>
      </c>
      <c r="K116" s="32"/>
      <c r="L116" s="42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</row>
    <row r="117" spans="1:65" s="2" customFormat="1" ht="6.95" customHeight="1" x14ac:dyDescent="0.2">
      <c r="A117" s="32"/>
      <c r="B117" s="33"/>
      <c r="C117" s="32"/>
      <c r="D117" s="32"/>
      <c r="E117" s="32"/>
      <c r="F117" s="32"/>
      <c r="G117" s="32"/>
      <c r="H117" s="32"/>
      <c r="I117" s="32"/>
      <c r="J117" s="32"/>
      <c r="K117" s="32"/>
      <c r="L117" s="42"/>
      <c r="S117" s="32"/>
      <c r="T117" s="32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</row>
    <row r="118" spans="1:65" s="2" customFormat="1" ht="40.15" customHeight="1" x14ac:dyDescent="0.2">
      <c r="A118" s="32"/>
      <c r="B118" s="33"/>
      <c r="C118" s="27" t="s">
        <v>25</v>
      </c>
      <c r="D118" s="32"/>
      <c r="E118" s="32"/>
      <c r="F118" s="25" t="str">
        <f>E15</f>
        <v>Město Ústí nad Orlicí, Sychrova 16</v>
      </c>
      <c r="G118" s="32"/>
      <c r="H118" s="32"/>
      <c r="I118" s="27" t="s">
        <v>31</v>
      </c>
      <c r="J118" s="30" t="str">
        <f>E21</f>
        <v>Žárovka projektanti s.r.o., Křižíkova 788/2, H.K.</v>
      </c>
      <c r="K118" s="32"/>
      <c r="L118" s="42"/>
      <c r="S118" s="32"/>
      <c r="T118" s="32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</row>
    <row r="119" spans="1:65" s="2" customFormat="1" ht="15.2" customHeight="1" x14ac:dyDescent="0.2">
      <c r="A119" s="32"/>
      <c r="B119" s="33"/>
      <c r="C119" s="27" t="s">
        <v>29</v>
      </c>
      <c r="D119" s="32"/>
      <c r="E119" s="32"/>
      <c r="F119" s="25" t="str">
        <f>IF(E18="","",E18)</f>
        <v>Vyplň údaj</v>
      </c>
      <c r="G119" s="32"/>
      <c r="H119" s="32"/>
      <c r="I119" s="27" t="s">
        <v>34</v>
      </c>
      <c r="J119" s="30" t="str">
        <f>E24</f>
        <v>ing. V. Švehla</v>
      </c>
      <c r="K119" s="32"/>
      <c r="L119" s="42"/>
      <c r="S119" s="32"/>
      <c r="T119" s="32"/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</row>
    <row r="120" spans="1:65" s="2" customFormat="1" ht="10.35" customHeight="1" x14ac:dyDescent="0.2">
      <c r="A120" s="32"/>
      <c r="B120" s="33"/>
      <c r="C120" s="32"/>
      <c r="D120" s="32"/>
      <c r="E120" s="32"/>
      <c r="F120" s="32"/>
      <c r="G120" s="32"/>
      <c r="H120" s="32"/>
      <c r="I120" s="32"/>
      <c r="J120" s="32"/>
      <c r="K120" s="32"/>
      <c r="L120" s="42"/>
      <c r="S120" s="32"/>
      <c r="T120" s="32"/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</row>
    <row r="121" spans="1:65" s="11" customFormat="1" ht="29.25" customHeight="1" x14ac:dyDescent="0.2">
      <c r="A121" s="121"/>
      <c r="B121" s="122"/>
      <c r="C121" s="123" t="s">
        <v>158</v>
      </c>
      <c r="D121" s="124" t="s">
        <v>62</v>
      </c>
      <c r="E121" s="124" t="s">
        <v>58</v>
      </c>
      <c r="F121" s="124" t="s">
        <v>59</v>
      </c>
      <c r="G121" s="124" t="s">
        <v>159</v>
      </c>
      <c r="H121" s="124" t="s">
        <v>160</v>
      </c>
      <c r="I121" s="124" t="s">
        <v>161</v>
      </c>
      <c r="J121" s="124" t="s">
        <v>139</v>
      </c>
      <c r="K121" s="125" t="s">
        <v>162</v>
      </c>
      <c r="L121" s="126"/>
      <c r="M121" s="62" t="s">
        <v>1</v>
      </c>
      <c r="N121" s="63" t="s">
        <v>41</v>
      </c>
      <c r="O121" s="63" t="s">
        <v>163</v>
      </c>
      <c r="P121" s="63" t="s">
        <v>164</v>
      </c>
      <c r="Q121" s="63" t="s">
        <v>165</v>
      </c>
      <c r="R121" s="63" t="s">
        <v>166</v>
      </c>
      <c r="S121" s="63" t="s">
        <v>167</v>
      </c>
      <c r="T121" s="64" t="s">
        <v>168</v>
      </c>
      <c r="U121" s="121"/>
      <c r="V121" s="121"/>
      <c r="W121" s="121"/>
      <c r="X121" s="121"/>
      <c r="Y121" s="121"/>
      <c r="Z121" s="121"/>
      <c r="AA121" s="121"/>
      <c r="AB121" s="121"/>
      <c r="AC121" s="121"/>
      <c r="AD121" s="121"/>
      <c r="AE121" s="121"/>
    </row>
    <row r="122" spans="1:65" s="2" customFormat="1" ht="22.9" customHeight="1" x14ac:dyDescent="0.25">
      <c r="A122" s="32"/>
      <c r="B122" s="33"/>
      <c r="C122" s="69" t="s">
        <v>169</v>
      </c>
      <c r="D122" s="32"/>
      <c r="E122" s="32"/>
      <c r="F122" s="32"/>
      <c r="G122" s="32"/>
      <c r="H122" s="32"/>
      <c r="I122" s="32"/>
      <c r="J122" s="127">
        <f>BK122</f>
        <v>0</v>
      </c>
      <c r="K122" s="32"/>
      <c r="L122" s="33"/>
      <c r="M122" s="65"/>
      <c r="N122" s="56"/>
      <c r="O122" s="66"/>
      <c r="P122" s="128">
        <f>P123</f>
        <v>0</v>
      </c>
      <c r="Q122" s="66"/>
      <c r="R122" s="128">
        <f>R123</f>
        <v>4.2791881896800001</v>
      </c>
      <c r="S122" s="66"/>
      <c r="T122" s="129">
        <f>T123</f>
        <v>0</v>
      </c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  <c r="AT122" s="17" t="s">
        <v>76</v>
      </c>
      <c r="AU122" s="17" t="s">
        <v>141</v>
      </c>
      <c r="BK122" s="130">
        <f>BK123</f>
        <v>0</v>
      </c>
    </row>
    <row r="123" spans="1:65" s="12" customFormat="1" ht="25.9" customHeight="1" x14ac:dyDescent="0.2">
      <c r="B123" s="131"/>
      <c r="D123" s="132" t="s">
        <v>76</v>
      </c>
      <c r="E123" s="133" t="s">
        <v>170</v>
      </c>
      <c r="F123" s="133" t="s">
        <v>171</v>
      </c>
      <c r="I123" s="134"/>
      <c r="J123" s="135">
        <f>BK123</f>
        <v>0</v>
      </c>
      <c r="L123" s="131"/>
      <c r="M123" s="136"/>
      <c r="N123" s="137"/>
      <c r="O123" s="137"/>
      <c r="P123" s="138">
        <f>P124+P129+P134+P141+P155</f>
        <v>0</v>
      </c>
      <c r="Q123" s="137"/>
      <c r="R123" s="138">
        <f>R124+R129+R134+R141+R155</f>
        <v>4.2791881896800001</v>
      </c>
      <c r="S123" s="137"/>
      <c r="T123" s="139">
        <f>T124+T129+T134+T141+T155</f>
        <v>0</v>
      </c>
      <c r="AR123" s="132" t="s">
        <v>8</v>
      </c>
      <c r="AT123" s="140" t="s">
        <v>76</v>
      </c>
      <c r="AU123" s="140" t="s">
        <v>77</v>
      </c>
      <c r="AY123" s="132" t="s">
        <v>172</v>
      </c>
      <c r="BK123" s="141">
        <f>BK124+BK129+BK134+BK141+BK155</f>
        <v>0</v>
      </c>
    </row>
    <row r="124" spans="1:65" s="12" customFormat="1" ht="22.9" customHeight="1" x14ac:dyDescent="0.2">
      <c r="B124" s="131"/>
      <c r="D124" s="132" t="s">
        <v>76</v>
      </c>
      <c r="E124" s="142" t="s">
        <v>8</v>
      </c>
      <c r="F124" s="142" t="s">
        <v>173</v>
      </c>
      <c r="I124" s="134"/>
      <c r="J124" s="143">
        <f>BK124</f>
        <v>0</v>
      </c>
      <c r="L124" s="131"/>
      <c r="M124" s="136"/>
      <c r="N124" s="137"/>
      <c r="O124" s="137"/>
      <c r="P124" s="138">
        <f>SUM(P125:P128)</f>
        <v>0</v>
      </c>
      <c r="Q124" s="137"/>
      <c r="R124" s="138">
        <f>SUM(R125:R128)</f>
        <v>0</v>
      </c>
      <c r="S124" s="137"/>
      <c r="T124" s="139">
        <f>SUM(T125:T128)</f>
        <v>0</v>
      </c>
      <c r="AR124" s="132" t="s">
        <v>8</v>
      </c>
      <c r="AT124" s="140" t="s">
        <v>76</v>
      </c>
      <c r="AU124" s="140" t="s">
        <v>8</v>
      </c>
      <c r="AY124" s="132" t="s">
        <v>172</v>
      </c>
      <c r="BK124" s="141">
        <f>SUM(BK125:BK128)</f>
        <v>0</v>
      </c>
    </row>
    <row r="125" spans="1:65" s="2" customFormat="1" ht="14.45" customHeight="1" x14ac:dyDescent="0.2">
      <c r="A125" s="32"/>
      <c r="B125" s="144"/>
      <c r="C125" s="145" t="s">
        <v>8</v>
      </c>
      <c r="D125" s="145" t="s">
        <v>174</v>
      </c>
      <c r="E125" s="146" t="s">
        <v>791</v>
      </c>
      <c r="F125" s="147" t="s">
        <v>792</v>
      </c>
      <c r="G125" s="148" t="s">
        <v>177</v>
      </c>
      <c r="H125" s="149">
        <v>0.42</v>
      </c>
      <c r="I125" s="150"/>
      <c r="J125" s="151">
        <f>ROUND(I125*H125,0)</f>
        <v>0</v>
      </c>
      <c r="K125" s="147" t="s">
        <v>178</v>
      </c>
      <c r="L125" s="33"/>
      <c r="M125" s="152" t="s">
        <v>1</v>
      </c>
      <c r="N125" s="153" t="s">
        <v>42</v>
      </c>
      <c r="O125" s="58"/>
      <c r="P125" s="154">
        <f>O125*H125</f>
        <v>0</v>
      </c>
      <c r="Q125" s="154">
        <v>0</v>
      </c>
      <c r="R125" s="154">
        <f>Q125*H125</f>
        <v>0</v>
      </c>
      <c r="S125" s="154">
        <v>0</v>
      </c>
      <c r="T125" s="155">
        <f>S125*H125</f>
        <v>0</v>
      </c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  <c r="AR125" s="156" t="s">
        <v>179</v>
      </c>
      <c r="AT125" s="156" t="s">
        <v>174</v>
      </c>
      <c r="AU125" s="156" t="s">
        <v>86</v>
      </c>
      <c r="AY125" s="17" t="s">
        <v>172</v>
      </c>
      <c r="BE125" s="157">
        <f>IF(N125="základní",J125,0)</f>
        <v>0</v>
      </c>
      <c r="BF125" s="157">
        <f>IF(N125="snížená",J125,0)</f>
        <v>0</v>
      </c>
      <c r="BG125" s="157">
        <f>IF(N125="zákl. přenesená",J125,0)</f>
        <v>0</v>
      </c>
      <c r="BH125" s="157">
        <f>IF(N125="sníž. přenesená",J125,0)</f>
        <v>0</v>
      </c>
      <c r="BI125" s="157">
        <f>IF(N125="nulová",J125,0)</f>
        <v>0</v>
      </c>
      <c r="BJ125" s="17" t="s">
        <v>8</v>
      </c>
      <c r="BK125" s="157">
        <f>ROUND(I125*H125,0)</f>
        <v>0</v>
      </c>
      <c r="BL125" s="17" t="s">
        <v>179</v>
      </c>
      <c r="BM125" s="156" t="s">
        <v>793</v>
      </c>
    </row>
    <row r="126" spans="1:65" s="13" customFormat="1" ht="11.25" x14ac:dyDescent="0.2">
      <c r="B126" s="158"/>
      <c r="D126" s="159" t="s">
        <v>181</v>
      </c>
      <c r="E126" s="160" t="s">
        <v>1</v>
      </c>
      <c r="F126" s="161" t="s">
        <v>883</v>
      </c>
      <c r="H126" s="162">
        <v>0.42</v>
      </c>
      <c r="I126" s="163"/>
      <c r="L126" s="158"/>
      <c r="M126" s="164"/>
      <c r="N126" s="165"/>
      <c r="O126" s="165"/>
      <c r="P126" s="165"/>
      <c r="Q126" s="165"/>
      <c r="R126" s="165"/>
      <c r="S126" s="165"/>
      <c r="T126" s="166"/>
      <c r="AT126" s="160" t="s">
        <v>181</v>
      </c>
      <c r="AU126" s="160" t="s">
        <v>86</v>
      </c>
      <c r="AV126" s="13" t="s">
        <v>86</v>
      </c>
      <c r="AW126" s="13" t="s">
        <v>33</v>
      </c>
      <c r="AX126" s="13" t="s">
        <v>77</v>
      </c>
      <c r="AY126" s="160" t="s">
        <v>172</v>
      </c>
    </row>
    <row r="127" spans="1:65" s="13" customFormat="1" ht="11.25" x14ac:dyDescent="0.2">
      <c r="B127" s="158"/>
      <c r="D127" s="159" t="s">
        <v>181</v>
      </c>
      <c r="E127" s="160" t="s">
        <v>1</v>
      </c>
      <c r="F127" s="161"/>
      <c r="H127" s="162"/>
      <c r="I127" s="163"/>
      <c r="L127" s="158"/>
      <c r="M127" s="164"/>
      <c r="N127" s="165"/>
      <c r="O127" s="165"/>
      <c r="P127" s="165"/>
      <c r="Q127" s="165"/>
      <c r="R127" s="165"/>
      <c r="S127" s="165"/>
      <c r="T127" s="166"/>
      <c r="AT127" s="160" t="s">
        <v>181</v>
      </c>
      <c r="AU127" s="160" t="s">
        <v>86</v>
      </c>
      <c r="AV127" s="13" t="s">
        <v>86</v>
      </c>
      <c r="AW127" s="13" t="s">
        <v>33</v>
      </c>
      <c r="AX127" s="13" t="s">
        <v>77</v>
      </c>
      <c r="AY127" s="160" t="s">
        <v>172</v>
      </c>
    </row>
    <row r="128" spans="1:65" s="14" customFormat="1" ht="11.25" x14ac:dyDescent="0.2">
      <c r="B128" s="167"/>
      <c r="D128" s="159" t="s">
        <v>181</v>
      </c>
      <c r="E128" s="168" t="s">
        <v>1</v>
      </c>
      <c r="F128" s="169" t="s">
        <v>183</v>
      </c>
      <c r="H128" s="170">
        <v>0.42</v>
      </c>
      <c r="I128" s="171"/>
      <c r="L128" s="167"/>
      <c r="M128" s="172"/>
      <c r="N128" s="173"/>
      <c r="O128" s="173"/>
      <c r="P128" s="173"/>
      <c r="Q128" s="173"/>
      <c r="R128" s="173"/>
      <c r="S128" s="173"/>
      <c r="T128" s="174"/>
      <c r="AT128" s="168" t="s">
        <v>181</v>
      </c>
      <c r="AU128" s="168" t="s">
        <v>86</v>
      </c>
      <c r="AV128" s="14" t="s">
        <v>184</v>
      </c>
      <c r="AW128" s="14" t="s">
        <v>33</v>
      </c>
      <c r="AX128" s="14" t="s">
        <v>8</v>
      </c>
      <c r="AY128" s="168" t="s">
        <v>172</v>
      </c>
    </row>
    <row r="129" spans="1:65" s="12" customFormat="1" ht="22.9" customHeight="1" x14ac:dyDescent="0.2">
      <c r="B129" s="131"/>
      <c r="D129" s="132" t="s">
        <v>76</v>
      </c>
      <c r="E129" s="142" t="s">
        <v>86</v>
      </c>
      <c r="F129" s="142" t="s">
        <v>580</v>
      </c>
      <c r="I129" s="134"/>
      <c r="J129" s="143">
        <f>BK129</f>
        <v>0</v>
      </c>
      <c r="L129" s="131"/>
      <c r="M129" s="136"/>
      <c r="N129" s="137"/>
      <c r="O129" s="137"/>
      <c r="P129" s="138">
        <f>SUM(P130:P133)</f>
        <v>0</v>
      </c>
      <c r="Q129" s="137"/>
      <c r="R129" s="138">
        <f>SUM(R130:R133)</f>
        <v>0.94766372568000001</v>
      </c>
      <c r="S129" s="137"/>
      <c r="T129" s="139">
        <f>SUM(T130:T133)</f>
        <v>0</v>
      </c>
      <c r="AR129" s="132" t="s">
        <v>8</v>
      </c>
      <c r="AT129" s="140" t="s">
        <v>76</v>
      </c>
      <c r="AU129" s="140" t="s">
        <v>8</v>
      </c>
      <c r="AY129" s="132" t="s">
        <v>172</v>
      </c>
      <c r="BK129" s="141">
        <f>SUM(BK130:BK133)</f>
        <v>0</v>
      </c>
    </row>
    <row r="130" spans="1:65" s="2" customFormat="1" ht="14.45" customHeight="1" x14ac:dyDescent="0.2">
      <c r="A130" s="32"/>
      <c r="B130" s="144"/>
      <c r="C130" s="145" t="s">
        <v>86</v>
      </c>
      <c r="D130" s="145" t="s">
        <v>174</v>
      </c>
      <c r="E130" s="146" t="s">
        <v>795</v>
      </c>
      <c r="F130" s="147" t="s">
        <v>796</v>
      </c>
      <c r="G130" s="148" t="s">
        <v>177</v>
      </c>
      <c r="H130" s="149">
        <v>0.42</v>
      </c>
      <c r="I130" s="150"/>
      <c r="J130" s="151">
        <f>ROUND(I130*H130,0)</f>
        <v>0</v>
      </c>
      <c r="K130" s="147" t="s">
        <v>178</v>
      </c>
      <c r="L130" s="33"/>
      <c r="M130" s="152" t="s">
        <v>1</v>
      </c>
      <c r="N130" s="153" t="s">
        <v>42</v>
      </c>
      <c r="O130" s="58"/>
      <c r="P130" s="154">
        <f>O130*H130</f>
        <v>0</v>
      </c>
      <c r="Q130" s="154">
        <v>2.2563422040000001</v>
      </c>
      <c r="R130" s="154">
        <f>Q130*H130</f>
        <v>0.94766372568000001</v>
      </c>
      <c r="S130" s="154">
        <v>0</v>
      </c>
      <c r="T130" s="155">
        <f>S130*H130</f>
        <v>0</v>
      </c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  <c r="AR130" s="156" t="s">
        <v>179</v>
      </c>
      <c r="AT130" s="156" t="s">
        <v>174</v>
      </c>
      <c r="AU130" s="156" t="s">
        <v>86</v>
      </c>
      <c r="AY130" s="17" t="s">
        <v>172</v>
      </c>
      <c r="BE130" s="157">
        <f>IF(N130="základní",J130,0)</f>
        <v>0</v>
      </c>
      <c r="BF130" s="157">
        <f>IF(N130="snížená",J130,0)</f>
        <v>0</v>
      </c>
      <c r="BG130" s="157">
        <f>IF(N130="zákl. přenesená",J130,0)</f>
        <v>0</v>
      </c>
      <c r="BH130" s="157">
        <f>IF(N130="sníž. přenesená",J130,0)</f>
        <v>0</v>
      </c>
      <c r="BI130" s="157">
        <f>IF(N130="nulová",J130,0)</f>
        <v>0</v>
      </c>
      <c r="BJ130" s="17" t="s">
        <v>8</v>
      </c>
      <c r="BK130" s="157">
        <f>ROUND(I130*H130,0)</f>
        <v>0</v>
      </c>
      <c r="BL130" s="17" t="s">
        <v>179</v>
      </c>
      <c r="BM130" s="156" t="s">
        <v>797</v>
      </c>
    </row>
    <row r="131" spans="1:65" s="13" customFormat="1" ht="11.25" x14ac:dyDescent="0.2">
      <c r="B131" s="158"/>
      <c r="D131" s="159" t="s">
        <v>181</v>
      </c>
      <c r="E131" s="160" t="s">
        <v>1</v>
      </c>
      <c r="F131" s="161" t="s">
        <v>794</v>
      </c>
      <c r="H131" s="162">
        <v>0.42</v>
      </c>
      <c r="I131" s="163"/>
      <c r="L131" s="158"/>
      <c r="M131" s="164"/>
      <c r="N131" s="165"/>
      <c r="O131" s="165"/>
      <c r="P131" s="165"/>
      <c r="Q131" s="165"/>
      <c r="R131" s="165"/>
      <c r="S131" s="165"/>
      <c r="T131" s="166"/>
      <c r="AT131" s="160" t="s">
        <v>181</v>
      </c>
      <c r="AU131" s="160" t="s">
        <v>86</v>
      </c>
      <c r="AV131" s="13" t="s">
        <v>86</v>
      </c>
      <c r="AW131" s="13" t="s">
        <v>33</v>
      </c>
      <c r="AX131" s="13" t="s">
        <v>77</v>
      </c>
      <c r="AY131" s="160" t="s">
        <v>172</v>
      </c>
    </row>
    <row r="132" spans="1:65" s="13" customFormat="1" ht="11.25" x14ac:dyDescent="0.2">
      <c r="B132" s="158"/>
      <c r="D132" s="159" t="s">
        <v>181</v>
      </c>
      <c r="E132" s="160" t="s">
        <v>1</v>
      </c>
      <c r="F132" s="161"/>
      <c r="H132" s="162"/>
      <c r="I132" s="163"/>
      <c r="L132" s="158"/>
      <c r="M132" s="164"/>
      <c r="N132" s="165"/>
      <c r="O132" s="165"/>
      <c r="P132" s="165"/>
      <c r="Q132" s="165"/>
      <c r="R132" s="165"/>
      <c r="S132" s="165"/>
      <c r="T132" s="166"/>
      <c r="AT132" s="160" t="s">
        <v>181</v>
      </c>
      <c r="AU132" s="160" t="s">
        <v>86</v>
      </c>
      <c r="AV132" s="13" t="s">
        <v>86</v>
      </c>
      <c r="AW132" s="13" t="s">
        <v>33</v>
      </c>
      <c r="AX132" s="13" t="s">
        <v>77</v>
      </c>
      <c r="AY132" s="160" t="s">
        <v>172</v>
      </c>
    </row>
    <row r="133" spans="1:65" s="14" customFormat="1" ht="11.25" x14ac:dyDescent="0.2">
      <c r="B133" s="167"/>
      <c r="D133" s="159" t="s">
        <v>181</v>
      </c>
      <c r="E133" s="168" t="s">
        <v>1</v>
      </c>
      <c r="F133" s="169" t="s">
        <v>183</v>
      </c>
      <c r="H133" s="170">
        <v>0.42</v>
      </c>
      <c r="I133" s="171"/>
      <c r="L133" s="167"/>
      <c r="M133" s="172"/>
      <c r="N133" s="173"/>
      <c r="O133" s="173"/>
      <c r="P133" s="173"/>
      <c r="Q133" s="173"/>
      <c r="R133" s="173"/>
      <c r="S133" s="173"/>
      <c r="T133" s="174"/>
      <c r="AT133" s="168" t="s">
        <v>181</v>
      </c>
      <c r="AU133" s="168" t="s">
        <v>86</v>
      </c>
      <c r="AV133" s="14" t="s">
        <v>184</v>
      </c>
      <c r="AW133" s="14" t="s">
        <v>33</v>
      </c>
      <c r="AX133" s="14" t="s">
        <v>8</v>
      </c>
      <c r="AY133" s="168" t="s">
        <v>172</v>
      </c>
    </row>
    <row r="134" spans="1:65" s="12" customFormat="1" ht="22.9" customHeight="1" x14ac:dyDescent="0.2">
      <c r="B134" s="131"/>
      <c r="D134" s="132" t="s">
        <v>76</v>
      </c>
      <c r="E134" s="142" t="s">
        <v>198</v>
      </c>
      <c r="F134" s="142" t="s">
        <v>202</v>
      </c>
      <c r="I134" s="134"/>
      <c r="J134" s="143">
        <f>BK134</f>
        <v>0</v>
      </c>
      <c r="L134" s="131"/>
      <c r="M134" s="136"/>
      <c r="N134" s="137"/>
      <c r="O134" s="137"/>
      <c r="P134" s="138">
        <f>SUM(P135:P140)</f>
        <v>0</v>
      </c>
      <c r="Q134" s="137"/>
      <c r="R134" s="138">
        <f>SUM(R135:R140)</f>
        <v>3.2160000000000002</v>
      </c>
      <c r="S134" s="137"/>
      <c r="T134" s="139">
        <f>SUM(T135:T140)</f>
        <v>0</v>
      </c>
      <c r="AR134" s="132" t="s">
        <v>8</v>
      </c>
      <c r="AT134" s="140" t="s">
        <v>76</v>
      </c>
      <c r="AU134" s="140" t="s">
        <v>8</v>
      </c>
      <c r="AY134" s="132" t="s">
        <v>172</v>
      </c>
      <c r="BK134" s="141">
        <f>SUM(BK135:BK140)</f>
        <v>0</v>
      </c>
    </row>
    <row r="135" spans="1:65" s="2" customFormat="1" ht="14.45" customHeight="1" x14ac:dyDescent="0.2">
      <c r="A135" s="32"/>
      <c r="B135" s="144"/>
      <c r="C135" s="145" t="s">
        <v>184</v>
      </c>
      <c r="D135" s="145" t="s">
        <v>174</v>
      </c>
      <c r="E135" s="146" t="s">
        <v>798</v>
      </c>
      <c r="F135" s="147" t="s">
        <v>799</v>
      </c>
      <c r="G135" s="148" t="s">
        <v>187</v>
      </c>
      <c r="H135" s="149">
        <v>4.8</v>
      </c>
      <c r="I135" s="150"/>
      <c r="J135" s="151">
        <f>ROUND(I135*H135,0)</f>
        <v>0</v>
      </c>
      <c r="K135" s="147" t="s">
        <v>178</v>
      </c>
      <c r="L135" s="33"/>
      <c r="M135" s="152" t="s">
        <v>1</v>
      </c>
      <c r="N135" s="153" t="s">
        <v>42</v>
      </c>
      <c r="O135" s="58"/>
      <c r="P135" s="154">
        <f>O135*H135</f>
        <v>0</v>
      </c>
      <c r="Q135" s="154">
        <v>0</v>
      </c>
      <c r="R135" s="154">
        <f>Q135*H135</f>
        <v>0</v>
      </c>
      <c r="S135" s="154">
        <v>0</v>
      </c>
      <c r="T135" s="155">
        <f>S135*H135</f>
        <v>0</v>
      </c>
      <c r="U135" s="32"/>
      <c r="V135" s="32"/>
      <c r="W135" s="32"/>
      <c r="X135" s="32"/>
      <c r="Y135" s="32"/>
      <c r="Z135" s="32"/>
      <c r="AA135" s="32"/>
      <c r="AB135" s="32"/>
      <c r="AC135" s="32"/>
      <c r="AD135" s="32"/>
      <c r="AE135" s="32"/>
      <c r="AR135" s="156" t="s">
        <v>179</v>
      </c>
      <c r="AT135" s="156" t="s">
        <v>174</v>
      </c>
      <c r="AU135" s="156" t="s">
        <v>86</v>
      </c>
      <c r="AY135" s="17" t="s">
        <v>172</v>
      </c>
      <c r="BE135" s="157">
        <f>IF(N135="základní",J135,0)</f>
        <v>0</v>
      </c>
      <c r="BF135" s="157">
        <f>IF(N135="snížená",J135,0)</f>
        <v>0</v>
      </c>
      <c r="BG135" s="157">
        <f>IF(N135="zákl. přenesená",J135,0)</f>
        <v>0</v>
      </c>
      <c r="BH135" s="157">
        <f>IF(N135="sníž. přenesená",J135,0)</f>
        <v>0</v>
      </c>
      <c r="BI135" s="157">
        <f>IF(N135="nulová",J135,0)</f>
        <v>0</v>
      </c>
      <c r="BJ135" s="17" t="s">
        <v>8</v>
      </c>
      <c r="BK135" s="157">
        <f>ROUND(I135*H135,0)</f>
        <v>0</v>
      </c>
      <c r="BL135" s="17" t="s">
        <v>179</v>
      </c>
      <c r="BM135" s="156" t="s">
        <v>800</v>
      </c>
    </row>
    <row r="136" spans="1:65" s="13" customFormat="1" ht="11.25" x14ac:dyDescent="0.2">
      <c r="B136" s="158"/>
      <c r="D136" s="159" t="s">
        <v>181</v>
      </c>
      <c r="E136" s="160" t="s">
        <v>1</v>
      </c>
      <c r="F136" s="161" t="s">
        <v>884</v>
      </c>
      <c r="H136" s="162">
        <v>4.8</v>
      </c>
      <c r="I136" s="163"/>
      <c r="L136" s="158"/>
      <c r="M136" s="164"/>
      <c r="N136" s="165"/>
      <c r="O136" s="165"/>
      <c r="P136" s="165"/>
      <c r="Q136" s="165"/>
      <c r="R136" s="165"/>
      <c r="S136" s="165"/>
      <c r="T136" s="166"/>
      <c r="AT136" s="160" t="s">
        <v>181</v>
      </c>
      <c r="AU136" s="160" t="s">
        <v>86</v>
      </c>
      <c r="AV136" s="13" t="s">
        <v>86</v>
      </c>
      <c r="AW136" s="13" t="s">
        <v>33</v>
      </c>
      <c r="AX136" s="13" t="s">
        <v>8</v>
      </c>
      <c r="AY136" s="160" t="s">
        <v>172</v>
      </c>
    </row>
    <row r="137" spans="1:65" s="2" customFormat="1" ht="14.45" customHeight="1" x14ac:dyDescent="0.2">
      <c r="A137" s="32"/>
      <c r="B137" s="144"/>
      <c r="C137" s="175" t="s">
        <v>179</v>
      </c>
      <c r="D137" s="175" t="s">
        <v>210</v>
      </c>
      <c r="E137" s="176" t="s">
        <v>801</v>
      </c>
      <c r="F137" s="177" t="s">
        <v>802</v>
      </c>
      <c r="G137" s="178" t="s">
        <v>316</v>
      </c>
      <c r="H137" s="179">
        <v>1.44</v>
      </c>
      <c r="I137" s="180"/>
      <c r="J137" s="181">
        <f>ROUND(I137*H137,0)</f>
        <v>0</v>
      </c>
      <c r="K137" s="177" t="s">
        <v>178</v>
      </c>
      <c r="L137" s="182"/>
      <c r="M137" s="183" t="s">
        <v>1</v>
      </c>
      <c r="N137" s="184" t="s">
        <v>42</v>
      </c>
      <c r="O137" s="58"/>
      <c r="P137" s="154">
        <f>O137*H137</f>
        <v>0</v>
      </c>
      <c r="Q137" s="154">
        <v>1</v>
      </c>
      <c r="R137" s="154">
        <f>Q137*H137</f>
        <v>1.44</v>
      </c>
      <c r="S137" s="154">
        <v>0</v>
      </c>
      <c r="T137" s="155">
        <f>S137*H137</f>
        <v>0</v>
      </c>
      <c r="U137" s="32"/>
      <c r="V137" s="32"/>
      <c r="W137" s="32"/>
      <c r="X137" s="32"/>
      <c r="Y137" s="32"/>
      <c r="Z137" s="32"/>
      <c r="AA137" s="32"/>
      <c r="AB137" s="32"/>
      <c r="AC137" s="32"/>
      <c r="AD137" s="32"/>
      <c r="AE137" s="32"/>
      <c r="AR137" s="156" t="s">
        <v>213</v>
      </c>
      <c r="AT137" s="156" t="s">
        <v>210</v>
      </c>
      <c r="AU137" s="156" t="s">
        <v>86</v>
      </c>
      <c r="AY137" s="17" t="s">
        <v>172</v>
      </c>
      <c r="BE137" s="157">
        <f>IF(N137="základní",J137,0)</f>
        <v>0</v>
      </c>
      <c r="BF137" s="157">
        <f>IF(N137="snížená",J137,0)</f>
        <v>0</v>
      </c>
      <c r="BG137" s="157">
        <f>IF(N137="zákl. přenesená",J137,0)</f>
        <v>0</v>
      </c>
      <c r="BH137" s="157">
        <f>IF(N137="sníž. přenesená",J137,0)</f>
        <v>0</v>
      </c>
      <c r="BI137" s="157">
        <f>IF(N137="nulová",J137,0)</f>
        <v>0</v>
      </c>
      <c r="BJ137" s="17" t="s">
        <v>8</v>
      </c>
      <c r="BK137" s="157">
        <f>ROUND(I137*H137,0)</f>
        <v>0</v>
      </c>
      <c r="BL137" s="17" t="s">
        <v>179</v>
      </c>
      <c r="BM137" s="156" t="s">
        <v>803</v>
      </c>
    </row>
    <row r="138" spans="1:65" s="13" customFormat="1" ht="11.25" x14ac:dyDescent="0.2">
      <c r="B138" s="158"/>
      <c r="D138" s="159" t="s">
        <v>181</v>
      </c>
      <c r="E138" s="160" t="s">
        <v>1</v>
      </c>
      <c r="F138" s="161" t="s">
        <v>885</v>
      </c>
      <c r="H138" s="162">
        <v>1.44</v>
      </c>
      <c r="I138" s="163"/>
      <c r="L138" s="158"/>
      <c r="M138" s="164"/>
      <c r="N138" s="165"/>
      <c r="O138" s="165"/>
      <c r="P138" s="165"/>
      <c r="Q138" s="165"/>
      <c r="R138" s="165"/>
      <c r="S138" s="165"/>
      <c r="T138" s="166"/>
      <c r="AT138" s="160" t="s">
        <v>181</v>
      </c>
      <c r="AU138" s="160" t="s">
        <v>86</v>
      </c>
      <c r="AV138" s="13" t="s">
        <v>86</v>
      </c>
      <c r="AW138" s="13" t="s">
        <v>33</v>
      </c>
      <c r="AX138" s="13" t="s">
        <v>8</v>
      </c>
      <c r="AY138" s="160" t="s">
        <v>172</v>
      </c>
    </row>
    <row r="139" spans="1:65" s="2" customFormat="1" ht="14.45" customHeight="1" x14ac:dyDescent="0.2">
      <c r="A139" s="32"/>
      <c r="B139" s="144"/>
      <c r="C139" s="175" t="s">
        <v>198</v>
      </c>
      <c r="D139" s="175" t="s">
        <v>210</v>
      </c>
      <c r="E139" s="176" t="s">
        <v>804</v>
      </c>
      <c r="F139" s="177" t="s">
        <v>805</v>
      </c>
      <c r="G139" s="178" t="s">
        <v>187</v>
      </c>
      <c r="H139" s="179">
        <v>4.8</v>
      </c>
      <c r="I139" s="180"/>
      <c r="J139" s="181">
        <f>ROUND(I139*H139,0)</f>
        <v>0</v>
      </c>
      <c r="K139" s="177" t="s">
        <v>1</v>
      </c>
      <c r="L139" s="182"/>
      <c r="M139" s="183" t="s">
        <v>1</v>
      </c>
      <c r="N139" s="184" t="s">
        <v>42</v>
      </c>
      <c r="O139" s="58"/>
      <c r="P139" s="154">
        <f>O139*H139</f>
        <v>0</v>
      </c>
      <c r="Q139" s="154">
        <v>0.37</v>
      </c>
      <c r="R139" s="154">
        <f>Q139*H139</f>
        <v>1.776</v>
      </c>
      <c r="S139" s="154">
        <v>0</v>
      </c>
      <c r="T139" s="155">
        <f>S139*H139</f>
        <v>0</v>
      </c>
      <c r="U139" s="32"/>
      <c r="V139" s="32"/>
      <c r="W139" s="32"/>
      <c r="X139" s="32"/>
      <c r="Y139" s="32"/>
      <c r="Z139" s="32"/>
      <c r="AA139" s="32"/>
      <c r="AB139" s="32"/>
      <c r="AC139" s="32"/>
      <c r="AD139" s="32"/>
      <c r="AE139" s="32"/>
      <c r="AR139" s="156" t="s">
        <v>213</v>
      </c>
      <c r="AT139" s="156" t="s">
        <v>210</v>
      </c>
      <c r="AU139" s="156" t="s">
        <v>86</v>
      </c>
      <c r="AY139" s="17" t="s">
        <v>172</v>
      </c>
      <c r="BE139" s="157">
        <f>IF(N139="základní",J139,0)</f>
        <v>0</v>
      </c>
      <c r="BF139" s="157">
        <f>IF(N139="snížená",J139,0)</f>
        <v>0</v>
      </c>
      <c r="BG139" s="157">
        <f>IF(N139="zákl. přenesená",J139,0)</f>
        <v>0</v>
      </c>
      <c r="BH139" s="157">
        <f>IF(N139="sníž. přenesená",J139,0)</f>
        <v>0</v>
      </c>
      <c r="BI139" s="157">
        <f>IF(N139="nulová",J139,0)</f>
        <v>0</v>
      </c>
      <c r="BJ139" s="17" t="s">
        <v>8</v>
      </c>
      <c r="BK139" s="157">
        <f>ROUND(I139*H139,0)</f>
        <v>0</v>
      </c>
      <c r="BL139" s="17" t="s">
        <v>179</v>
      </c>
      <c r="BM139" s="156" t="s">
        <v>806</v>
      </c>
    </row>
    <row r="140" spans="1:65" s="13" customFormat="1" ht="11.25" x14ac:dyDescent="0.2">
      <c r="B140" s="158"/>
      <c r="D140" s="159" t="s">
        <v>181</v>
      </c>
      <c r="E140" s="160" t="s">
        <v>1</v>
      </c>
      <c r="F140" s="161" t="s">
        <v>884</v>
      </c>
      <c r="H140" s="162">
        <v>4.8</v>
      </c>
      <c r="I140" s="163"/>
      <c r="L140" s="158"/>
      <c r="M140" s="164"/>
      <c r="N140" s="165"/>
      <c r="O140" s="165"/>
      <c r="P140" s="165"/>
      <c r="Q140" s="165"/>
      <c r="R140" s="165"/>
      <c r="S140" s="165"/>
      <c r="T140" s="166"/>
      <c r="AT140" s="160" t="s">
        <v>181</v>
      </c>
      <c r="AU140" s="160" t="s">
        <v>86</v>
      </c>
      <c r="AV140" s="13" t="s">
        <v>86</v>
      </c>
      <c r="AW140" s="13" t="s">
        <v>33</v>
      </c>
      <c r="AX140" s="13" t="s">
        <v>8</v>
      </c>
      <c r="AY140" s="160" t="s">
        <v>172</v>
      </c>
    </row>
    <row r="141" spans="1:65" s="12" customFormat="1" ht="22.9" customHeight="1" x14ac:dyDescent="0.2">
      <c r="B141" s="131"/>
      <c r="D141" s="132" t="s">
        <v>76</v>
      </c>
      <c r="E141" s="142" t="s">
        <v>223</v>
      </c>
      <c r="F141" s="142" t="s">
        <v>268</v>
      </c>
      <c r="I141" s="134"/>
      <c r="J141" s="143">
        <f>BK141</f>
        <v>0</v>
      </c>
      <c r="L141" s="131"/>
      <c r="M141" s="136"/>
      <c r="N141" s="137"/>
      <c r="O141" s="137"/>
      <c r="P141" s="138">
        <f>SUM(P142:P154)</f>
        <v>0</v>
      </c>
      <c r="Q141" s="137"/>
      <c r="R141" s="138">
        <f>SUM(R142:R154)</f>
        <v>0.11552446399999999</v>
      </c>
      <c r="S141" s="137"/>
      <c r="T141" s="139">
        <f>SUM(T142:T154)</f>
        <v>0</v>
      </c>
      <c r="AR141" s="132" t="s">
        <v>8</v>
      </c>
      <c r="AT141" s="140" t="s">
        <v>76</v>
      </c>
      <c r="AU141" s="140" t="s">
        <v>8</v>
      </c>
      <c r="AY141" s="132" t="s">
        <v>172</v>
      </c>
      <c r="BK141" s="141">
        <f>SUM(BK142:BK154)</f>
        <v>0</v>
      </c>
    </row>
    <row r="142" spans="1:65" s="2" customFormat="1" ht="24.2" customHeight="1" x14ac:dyDescent="0.2">
      <c r="A142" s="32"/>
      <c r="B142" s="144"/>
      <c r="C142" s="145" t="s">
        <v>203</v>
      </c>
      <c r="D142" s="145" t="s">
        <v>174</v>
      </c>
      <c r="E142" s="146" t="s">
        <v>807</v>
      </c>
      <c r="F142" s="147" t="s">
        <v>808</v>
      </c>
      <c r="G142" s="148" t="s">
        <v>469</v>
      </c>
      <c r="H142" s="149">
        <v>2</v>
      </c>
      <c r="I142" s="150"/>
      <c r="J142" s="151">
        <f>ROUND(I142*H142,0)</f>
        <v>0</v>
      </c>
      <c r="K142" s="147" t="s">
        <v>1</v>
      </c>
      <c r="L142" s="33"/>
      <c r="M142" s="152" t="s">
        <v>1</v>
      </c>
      <c r="N142" s="153" t="s">
        <v>42</v>
      </c>
      <c r="O142" s="58"/>
      <c r="P142" s="154">
        <f>O142*H142</f>
        <v>0</v>
      </c>
      <c r="Q142" s="154">
        <v>1.162232E-3</v>
      </c>
      <c r="R142" s="154">
        <f>Q142*H142</f>
        <v>2.324464E-3</v>
      </c>
      <c r="S142" s="154">
        <v>0</v>
      </c>
      <c r="T142" s="155">
        <f>S142*H142</f>
        <v>0</v>
      </c>
      <c r="U142" s="32"/>
      <c r="V142" s="32"/>
      <c r="W142" s="32"/>
      <c r="X142" s="32"/>
      <c r="Y142" s="32"/>
      <c r="Z142" s="32"/>
      <c r="AA142" s="32"/>
      <c r="AB142" s="32"/>
      <c r="AC142" s="32"/>
      <c r="AD142" s="32"/>
      <c r="AE142" s="32"/>
      <c r="AR142" s="156" t="s">
        <v>179</v>
      </c>
      <c r="AT142" s="156" t="s">
        <v>174</v>
      </c>
      <c r="AU142" s="156" t="s">
        <v>86</v>
      </c>
      <c r="AY142" s="17" t="s">
        <v>172</v>
      </c>
      <c r="BE142" s="157">
        <f>IF(N142="základní",J142,0)</f>
        <v>0</v>
      </c>
      <c r="BF142" s="157">
        <f>IF(N142="snížená",J142,0)</f>
        <v>0</v>
      </c>
      <c r="BG142" s="157">
        <f>IF(N142="zákl. přenesená",J142,0)</f>
        <v>0</v>
      </c>
      <c r="BH142" s="157">
        <f>IF(N142="sníž. přenesená",J142,0)</f>
        <v>0</v>
      </c>
      <c r="BI142" s="157">
        <f>IF(N142="nulová",J142,0)</f>
        <v>0</v>
      </c>
      <c r="BJ142" s="17" t="s">
        <v>8</v>
      </c>
      <c r="BK142" s="157">
        <f>ROUND(I142*H142,0)</f>
        <v>0</v>
      </c>
      <c r="BL142" s="17" t="s">
        <v>179</v>
      </c>
      <c r="BM142" s="156" t="s">
        <v>809</v>
      </c>
    </row>
    <row r="143" spans="1:65" s="13" customFormat="1" ht="11.25" x14ac:dyDescent="0.2">
      <c r="B143" s="158"/>
      <c r="D143" s="159" t="s">
        <v>181</v>
      </c>
      <c r="E143" s="160" t="s">
        <v>1</v>
      </c>
      <c r="F143" s="161"/>
      <c r="H143" s="162"/>
      <c r="I143" s="163"/>
      <c r="L143" s="158"/>
      <c r="M143" s="164"/>
      <c r="N143" s="165"/>
      <c r="O143" s="165"/>
      <c r="P143" s="165"/>
      <c r="Q143" s="165"/>
      <c r="R143" s="165"/>
      <c r="S143" s="165"/>
      <c r="T143" s="166"/>
      <c r="AT143" s="160" t="s">
        <v>181</v>
      </c>
      <c r="AU143" s="160" t="s">
        <v>86</v>
      </c>
      <c r="AV143" s="13" t="s">
        <v>86</v>
      </c>
      <c r="AW143" s="13" t="s">
        <v>33</v>
      </c>
      <c r="AX143" s="13" t="s">
        <v>77</v>
      </c>
      <c r="AY143" s="160" t="s">
        <v>172</v>
      </c>
    </row>
    <row r="144" spans="1:65" s="13" customFormat="1" ht="11.25" x14ac:dyDescent="0.2">
      <c r="B144" s="158"/>
      <c r="D144" s="159" t="s">
        <v>181</v>
      </c>
      <c r="E144" s="160" t="s">
        <v>1</v>
      </c>
      <c r="F144" s="161"/>
      <c r="H144" s="162"/>
      <c r="I144" s="163"/>
      <c r="L144" s="158"/>
      <c r="M144" s="164"/>
      <c r="N144" s="165"/>
      <c r="O144" s="165"/>
      <c r="P144" s="165"/>
      <c r="Q144" s="165"/>
      <c r="R144" s="165"/>
      <c r="S144" s="165"/>
      <c r="T144" s="166"/>
      <c r="AT144" s="160" t="s">
        <v>181</v>
      </c>
      <c r="AU144" s="160" t="s">
        <v>86</v>
      </c>
      <c r="AV144" s="13" t="s">
        <v>86</v>
      </c>
      <c r="AW144" s="13" t="s">
        <v>33</v>
      </c>
      <c r="AX144" s="13" t="s">
        <v>77</v>
      </c>
      <c r="AY144" s="160" t="s">
        <v>172</v>
      </c>
    </row>
    <row r="145" spans="1:65" s="13" customFormat="1" ht="11.25" x14ac:dyDescent="0.2">
      <c r="B145" s="158"/>
      <c r="D145" s="159" t="s">
        <v>181</v>
      </c>
      <c r="E145" s="160" t="s">
        <v>1</v>
      </c>
      <c r="F145" s="161" t="s">
        <v>886</v>
      </c>
      <c r="H145" s="162">
        <v>2</v>
      </c>
      <c r="I145" s="163"/>
      <c r="L145" s="158"/>
      <c r="M145" s="164"/>
      <c r="N145" s="165"/>
      <c r="O145" s="165"/>
      <c r="P145" s="165"/>
      <c r="Q145" s="165"/>
      <c r="R145" s="165"/>
      <c r="S145" s="165"/>
      <c r="T145" s="166"/>
      <c r="AT145" s="160" t="s">
        <v>181</v>
      </c>
      <c r="AU145" s="160" t="s">
        <v>86</v>
      </c>
      <c r="AV145" s="13" t="s">
        <v>86</v>
      </c>
      <c r="AW145" s="13" t="s">
        <v>33</v>
      </c>
      <c r="AX145" s="13" t="s">
        <v>77</v>
      </c>
      <c r="AY145" s="160" t="s">
        <v>172</v>
      </c>
    </row>
    <row r="146" spans="1:65" s="14" customFormat="1" ht="11.25" x14ac:dyDescent="0.2">
      <c r="B146" s="167"/>
      <c r="D146" s="159" t="s">
        <v>181</v>
      </c>
      <c r="E146" s="168" t="s">
        <v>1</v>
      </c>
      <c r="F146" s="169" t="s">
        <v>183</v>
      </c>
      <c r="H146" s="170">
        <v>2</v>
      </c>
      <c r="I146" s="171"/>
      <c r="L146" s="167"/>
      <c r="M146" s="172"/>
      <c r="N146" s="173"/>
      <c r="O146" s="173"/>
      <c r="P146" s="173"/>
      <c r="Q146" s="173"/>
      <c r="R146" s="173"/>
      <c r="S146" s="173"/>
      <c r="T146" s="174"/>
      <c r="AT146" s="168" t="s">
        <v>181</v>
      </c>
      <c r="AU146" s="168" t="s">
        <v>86</v>
      </c>
      <c r="AV146" s="14" t="s">
        <v>184</v>
      </c>
      <c r="AW146" s="14" t="s">
        <v>33</v>
      </c>
      <c r="AX146" s="14" t="s">
        <v>8</v>
      </c>
      <c r="AY146" s="168" t="s">
        <v>172</v>
      </c>
    </row>
    <row r="147" spans="1:65" s="2" customFormat="1" ht="33.75" customHeight="1" x14ac:dyDescent="0.2">
      <c r="A147" s="32"/>
      <c r="B147" s="144"/>
      <c r="C147" s="175" t="s">
        <v>209</v>
      </c>
      <c r="D147" s="175" t="s">
        <v>210</v>
      </c>
      <c r="E147" s="176" t="s">
        <v>810</v>
      </c>
      <c r="F147" s="177" t="s">
        <v>811</v>
      </c>
      <c r="G147" s="178" t="s">
        <v>469</v>
      </c>
      <c r="H147" s="179">
        <v>0</v>
      </c>
      <c r="I147" s="180"/>
      <c r="J147" s="181">
        <f>ROUND(I147*H147,0)</f>
        <v>0</v>
      </c>
      <c r="K147" s="177" t="s">
        <v>1</v>
      </c>
      <c r="L147" s="182"/>
      <c r="M147" s="183" t="s">
        <v>1</v>
      </c>
      <c r="N147" s="184" t="s">
        <v>42</v>
      </c>
      <c r="O147" s="58"/>
      <c r="P147" s="154">
        <f>O147*H147</f>
        <v>0</v>
      </c>
      <c r="Q147" s="154">
        <v>5.6599999999999998E-2</v>
      </c>
      <c r="R147" s="154">
        <f>Q147*H147</f>
        <v>0</v>
      </c>
      <c r="S147" s="154">
        <v>0</v>
      </c>
      <c r="T147" s="155">
        <f>S147*H147</f>
        <v>0</v>
      </c>
      <c r="U147" s="32"/>
      <c r="V147" s="32"/>
      <c r="W147" s="32"/>
      <c r="X147" s="32"/>
      <c r="Y147" s="32"/>
      <c r="Z147" s="32"/>
      <c r="AA147" s="32"/>
      <c r="AB147" s="32"/>
      <c r="AC147" s="32"/>
      <c r="AD147" s="32"/>
      <c r="AE147" s="32"/>
      <c r="AR147" s="156" t="s">
        <v>213</v>
      </c>
      <c r="AT147" s="156" t="s">
        <v>210</v>
      </c>
      <c r="AU147" s="156" t="s">
        <v>86</v>
      </c>
      <c r="AY147" s="17" t="s">
        <v>172</v>
      </c>
      <c r="BE147" s="157">
        <f>IF(N147="základní",J147,0)</f>
        <v>0</v>
      </c>
      <c r="BF147" s="157">
        <f>IF(N147="snížená",J147,0)</f>
        <v>0</v>
      </c>
      <c r="BG147" s="157">
        <f>IF(N147="zákl. přenesená",J147,0)</f>
        <v>0</v>
      </c>
      <c r="BH147" s="157">
        <f>IF(N147="sníž. přenesená",J147,0)</f>
        <v>0</v>
      </c>
      <c r="BI147" s="157">
        <f>IF(N147="nulová",J147,0)</f>
        <v>0</v>
      </c>
      <c r="BJ147" s="17" t="s">
        <v>8</v>
      </c>
      <c r="BK147" s="157">
        <f>ROUND(I147*H147,0)</f>
        <v>0</v>
      </c>
      <c r="BL147" s="17" t="s">
        <v>179</v>
      </c>
      <c r="BM147" s="156" t="s">
        <v>812</v>
      </c>
    </row>
    <row r="148" spans="1:65" s="13" customFormat="1" ht="11.25" x14ac:dyDescent="0.2">
      <c r="B148" s="158"/>
      <c r="D148" s="159" t="s">
        <v>181</v>
      </c>
      <c r="E148" s="160" t="s">
        <v>1</v>
      </c>
      <c r="F148" s="161" t="s">
        <v>887</v>
      </c>
      <c r="H148" s="162">
        <v>0</v>
      </c>
      <c r="I148" s="163"/>
      <c r="L148" s="158"/>
      <c r="M148" s="164"/>
      <c r="N148" s="165"/>
      <c r="O148" s="165"/>
      <c r="P148" s="165"/>
      <c r="Q148" s="165"/>
      <c r="R148" s="165"/>
      <c r="S148" s="165"/>
      <c r="T148" s="166"/>
      <c r="AT148" s="160" t="s">
        <v>181</v>
      </c>
      <c r="AU148" s="160" t="s">
        <v>86</v>
      </c>
      <c r="AV148" s="13" t="s">
        <v>86</v>
      </c>
      <c r="AW148" s="13" t="s">
        <v>33</v>
      </c>
      <c r="AX148" s="13" t="s">
        <v>8</v>
      </c>
      <c r="AY148" s="160" t="s">
        <v>172</v>
      </c>
    </row>
    <row r="149" spans="1:65" s="2" customFormat="1" ht="14.45" customHeight="1" x14ac:dyDescent="0.2">
      <c r="A149" s="32"/>
      <c r="B149" s="144"/>
      <c r="C149" s="175" t="s">
        <v>213</v>
      </c>
      <c r="D149" s="175" t="s">
        <v>210</v>
      </c>
      <c r="E149" s="176" t="s">
        <v>813</v>
      </c>
      <c r="F149" s="177" t="s">
        <v>814</v>
      </c>
      <c r="G149" s="178" t="s">
        <v>469</v>
      </c>
      <c r="H149" s="179">
        <v>0</v>
      </c>
      <c r="I149" s="180"/>
      <c r="J149" s="181">
        <f>ROUND(I149*H149,0)</f>
        <v>0</v>
      </c>
      <c r="K149" s="177" t="s">
        <v>1</v>
      </c>
      <c r="L149" s="182"/>
      <c r="M149" s="183" t="s">
        <v>1</v>
      </c>
      <c r="N149" s="184" t="s">
        <v>42</v>
      </c>
      <c r="O149" s="58"/>
      <c r="P149" s="154">
        <f>O149*H149</f>
        <v>0</v>
      </c>
      <c r="Q149" s="154">
        <v>5.6599999999999998E-2</v>
      </c>
      <c r="R149" s="154">
        <f>Q149*H149</f>
        <v>0</v>
      </c>
      <c r="S149" s="154">
        <v>0</v>
      </c>
      <c r="T149" s="155">
        <f>S149*H149</f>
        <v>0</v>
      </c>
      <c r="U149" s="32"/>
      <c r="V149" s="32"/>
      <c r="W149" s="32"/>
      <c r="X149" s="32"/>
      <c r="Y149" s="32"/>
      <c r="Z149" s="32"/>
      <c r="AA149" s="32"/>
      <c r="AB149" s="32"/>
      <c r="AC149" s="32"/>
      <c r="AD149" s="32"/>
      <c r="AE149" s="32"/>
      <c r="AR149" s="156" t="s">
        <v>213</v>
      </c>
      <c r="AT149" s="156" t="s">
        <v>210</v>
      </c>
      <c r="AU149" s="156" t="s">
        <v>86</v>
      </c>
      <c r="AY149" s="17" t="s">
        <v>172</v>
      </c>
      <c r="BE149" s="157">
        <f>IF(N149="základní",J149,0)</f>
        <v>0</v>
      </c>
      <c r="BF149" s="157">
        <f>IF(N149="snížená",J149,0)</f>
        <v>0</v>
      </c>
      <c r="BG149" s="157">
        <f>IF(N149="zákl. přenesená",J149,0)</f>
        <v>0</v>
      </c>
      <c r="BH149" s="157">
        <f>IF(N149="sníž. přenesená",J149,0)</f>
        <v>0</v>
      </c>
      <c r="BI149" s="157">
        <f>IF(N149="nulová",J149,0)</f>
        <v>0</v>
      </c>
      <c r="BJ149" s="17" t="s">
        <v>8</v>
      </c>
      <c r="BK149" s="157">
        <f>ROUND(I149*H149,0)</f>
        <v>0</v>
      </c>
      <c r="BL149" s="17" t="s">
        <v>179</v>
      </c>
      <c r="BM149" s="156" t="s">
        <v>815</v>
      </c>
    </row>
    <row r="150" spans="1:65" s="13" customFormat="1" ht="11.25" x14ac:dyDescent="0.2">
      <c r="B150" s="158"/>
      <c r="D150" s="159" t="s">
        <v>181</v>
      </c>
      <c r="E150" s="160" t="s">
        <v>1</v>
      </c>
      <c r="F150" s="161" t="s">
        <v>888</v>
      </c>
      <c r="H150" s="162">
        <v>0</v>
      </c>
      <c r="I150" s="163"/>
      <c r="L150" s="158"/>
      <c r="M150" s="164"/>
      <c r="N150" s="165"/>
      <c r="O150" s="165"/>
      <c r="P150" s="165"/>
      <c r="Q150" s="165"/>
      <c r="R150" s="165"/>
      <c r="S150" s="165"/>
      <c r="T150" s="166"/>
      <c r="AT150" s="160" t="s">
        <v>181</v>
      </c>
      <c r="AU150" s="160" t="s">
        <v>86</v>
      </c>
      <c r="AV150" s="13" t="s">
        <v>86</v>
      </c>
      <c r="AW150" s="13" t="s">
        <v>33</v>
      </c>
      <c r="AX150" s="13" t="s">
        <v>8</v>
      </c>
      <c r="AY150" s="160" t="s">
        <v>172</v>
      </c>
    </row>
    <row r="151" spans="1:65" s="2" customFormat="1" ht="24.2" customHeight="1" x14ac:dyDescent="0.2">
      <c r="A151" s="32"/>
      <c r="B151" s="144"/>
      <c r="C151" s="175" t="s">
        <v>223</v>
      </c>
      <c r="D151" s="175" t="s">
        <v>210</v>
      </c>
      <c r="E151" s="176" t="s">
        <v>816</v>
      </c>
      <c r="F151" s="177" t="s">
        <v>817</v>
      </c>
      <c r="G151" s="178" t="s">
        <v>469</v>
      </c>
      <c r="H151" s="179">
        <v>2</v>
      </c>
      <c r="I151" s="180"/>
      <c r="J151" s="181">
        <f>ROUND(I151*H151,0)</f>
        <v>0</v>
      </c>
      <c r="K151" s="177" t="s">
        <v>1</v>
      </c>
      <c r="L151" s="182"/>
      <c r="M151" s="183" t="s">
        <v>1</v>
      </c>
      <c r="N151" s="184" t="s">
        <v>42</v>
      </c>
      <c r="O151" s="58"/>
      <c r="P151" s="154">
        <f>O151*H151</f>
        <v>0</v>
      </c>
      <c r="Q151" s="154">
        <v>5.6599999999999998E-2</v>
      </c>
      <c r="R151" s="154">
        <f>Q151*H151</f>
        <v>0.1132</v>
      </c>
      <c r="S151" s="154">
        <v>0</v>
      </c>
      <c r="T151" s="155">
        <f>S151*H151</f>
        <v>0</v>
      </c>
      <c r="U151" s="32"/>
      <c r="V151" s="32"/>
      <c r="W151" s="32"/>
      <c r="X151" s="32"/>
      <c r="Y151" s="32"/>
      <c r="Z151" s="32"/>
      <c r="AA151" s="32"/>
      <c r="AB151" s="32"/>
      <c r="AC151" s="32"/>
      <c r="AD151" s="32"/>
      <c r="AE151" s="32"/>
      <c r="AR151" s="156" t="s">
        <v>213</v>
      </c>
      <c r="AT151" s="156" t="s">
        <v>210</v>
      </c>
      <c r="AU151" s="156" t="s">
        <v>86</v>
      </c>
      <c r="AY151" s="17" t="s">
        <v>172</v>
      </c>
      <c r="BE151" s="157">
        <f>IF(N151="základní",J151,0)</f>
        <v>0</v>
      </c>
      <c r="BF151" s="157">
        <f>IF(N151="snížená",J151,0)</f>
        <v>0</v>
      </c>
      <c r="BG151" s="157">
        <f>IF(N151="zákl. přenesená",J151,0)</f>
        <v>0</v>
      </c>
      <c r="BH151" s="157">
        <f>IF(N151="sníž. přenesená",J151,0)</f>
        <v>0</v>
      </c>
      <c r="BI151" s="157">
        <f>IF(N151="nulová",J151,0)</f>
        <v>0</v>
      </c>
      <c r="BJ151" s="17" t="s">
        <v>8</v>
      </c>
      <c r="BK151" s="157">
        <f>ROUND(I151*H151,0)</f>
        <v>0</v>
      </c>
      <c r="BL151" s="17" t="s">
        <v>179</v>
      </c>
      <c r="BM151" s="156" t="s">
        <v>818</v>
      </c>
    </row>
    <row r="152" spans="1:65" s="13" customFormat="1" ht="11.25" x14ac:dyDescent="0.2">
      <c r="B152" s="158"/>
      <c r="D152" s="159" t="s">
        <v>181</v>
      </c>
      <c r="E152" s="160" t="s">
        <v>1</v>
      </c>
      <c r="F152" s="161" t="s">
        <v>889</v>
      </c>
      <c r="H152" s="162">
        <v>2</v>
      </c>
      <c r="I152" s="163"/>
      <c r="L152" s="158"/>
      <c r="M152" s="164"/>
      <c r="N152" s="165"/>
      <c r="O152" s="165"/>
      <c r="P152" s="165"/>
      <c r="Q152" s="165"/>
      <c r="R152" s="165"/>
      <c r="S152" s="165"/>
      <c r="T152" s="166"/>
      <c r="AT152" s="160" t="s">
        <v>181</v>
      </c>
      <c r="AU152" s="160" t="s">
        <v>86</v>
      </c>
      <c r="AV152" s="13" t="s">
        <v>86</v>
      </c>
      <c r="AW152" s="13" t="s">
        <v>33</v>
      </c>
      <c r="AX152" s="13" t="s">
        <v>8</v>
      </c>
      <c r="AY152" s="160" t="s">
        <v>172</v>
      </c>
    </row>
    <row r="153" spans="1:65" s="2" customFormat="1" ht="24.2" customHeight="1" x14ac:dyDescent="0.2">
      <c r="A153" s="32"/>
      <c r="B153" s="144"/>
      <c r="C153" s="145" t="s">
        <v>227</v>
      </c>
      <c r="D153" s="145" t="s">
        <v>174</v>
      </c>
      <c r="E153" s="146" t="s">
        <v>819</v>
      </c>
      <c r="F153" s="147" t="s">
        <v>820</v>
      </c>
      <c r="G153" s="148" t="s">
        <v>469</v>
      </c>
      <c r="H153" s="149">
        <v>0</v>
      </c>
      <c r="I153" s="150"/>
      <c r="J153" s="151">
        <f>ROUND(I153*H153,0)</f>
        <v>0</v>
      </c>
      <c r="K153" s="147" t="s">
        <v>178</v>
      </c>
      <c r="L153" s="33"/>
      <c r="M153" s="152" t="s">
        <v>1</v>
      </c>
      <c r="N153" s="153" t="s">
        <v>42</v>
      </c>
      <c r="O153" s="58"/>
      <c r="P153" s="154">
        <f>O153*H153</f>
        <v>0</v>
      </c>
      <c r="Q153" s="154">
        <v>0</v>
      </c>
      <c r="R153" s="154">
        <f>Q153*H153</f>
        <v>0</v>
      </c>
      <c r="S153" s="154">
        <v>7.4999999999999997E-2</v>
      </c>
      <c r="T153" s="155">
        <f>S153*H153</f>
        <v>0</v>
      </c>
      <c r="U153" s="32"/>
      <c r="V153" s="32"/>
      <c r="W153" s="32"/>
      <c r="X153" s="32"/>
      <c r="Y153" s="32"/>
      <c r="Z153" s="32"/>
      <c r="AA153" s="32"/>
      <c r="AB153" s="32"/>
      <c r="AC153" s="32"/>
      <c r="AD153" s="32"/>
      <c r="AE153" s="32"/>
      <c r="AR153" s="156" t="s">
        <v>179</v>
      </c>
      <c r="AT153" s="156" t="s">
        <v>174</v>
      </c>
      <c r="AU153" s="156" t="s">
        <v>86</v>
      </c>
      <c r="AY153" s="17" t="s">
        <v>172</v>
      </c>
      <c r="BE153" s="157">
        <f>IF(N153="základní",J153,0)</f>
        <v>0</v>
      </c>
      <c r="BF153" s="157">
        <f>IF(N153="snížená",J153,0)</f>
        <v>0</v>
      </c>
      <c r="BG153" s="157">
        <f>IF(N153="zákl. přenesená",J153,0)</f>
        <v>0</v>
      </c>
      <c r="BH153" s="157">
        <f>IF(N153="sníž. přenesená",J153,0)</f>
        <v>0</v>
      </c>
      <c r="BI153" s="157">
        <f>IF(N153="nulová",J153,0)</f>
        <v>0</v>
      </c>
      <c r="BJ153" s="17" t="s">
        <v>8</v>
      </c>
      <c r="BK153" s="157">
        <f>ROUND(I153*H153,0)</f>
        <v>0</v>
      </c>
      <c r="BL153" s="17" t="s">
        <v>179</v>
      </c>
      <c r="BM153" s="156" t="s">
        <v>821</v>
      </c>
    </row>
    <row r="154" spans="1:65" s="13" customFormat="1" ht="11.25" x14ac:dyDescent="0.2">
      <c r="B154" s="158"/>
      <c r="D154" s="159" t="s">
        <v>181</v>
      </c>
      <c r="E154" s="160" t="s">
        <v>1</v>
      </c>
      <c r="F154" s="161">
        <v>0</v>
      </c>
      <c r="H154" s="162">
        <v>0</v>
      </c>
      <c r="I154" s="163"/>
      <c r="L154" s="158"/>
      <c r="M154" s="164"/>
      <c r="N154" s="165"/>
      <c r="O154" s="165"/>
      <c r="P154" s="165"/>
      <c r="Q154" s="165"/>
      <c r="R154" s="165"/>
      <c r="S154" s="165"/>
      <c r="T154" s="166"/>
      <c r="AT154" s="160" t="s">
        <v>181</v>
      </c>
      <c r="AU154" s="160" t="s">
        <v>86</v>
      </c>
      <c r="AV154" s="13" t="s">
        <v>86</v>
      </c>
      <c r="AW154" s="13" t="s">
        <v>33</v>
      </c>
      <c r="AX154" s="13" t="s">
        <v>8</v>
      </c>
      <c r="AY154" s="160" t="s">
        <v>172</v>
      </c>
    </row>
    <row r="155" spans="1:65" s="12" customFormat="1" ht="22.9" customHeight="1" x14ac:dyDescent="0.2">
      <c r="B155" s="131"/>
      <c r="D155" s="132" t="s">
        <v>76</v>
      </c>
      <c r="E155" s="142" t="s">
        <v>331</v>
      </c>
      <c r="F155" s="142" t="s">
        <v>332</v>
      </c>
      <c r="I155" s="134"/>
      <c r="J155" s="143">
        <f>BK155</f>
        <v>0</v>
      </c>
      <c r="L155" s="131"/>
      <c r="M155" s="136"/>
      <c r="N155" s="137"/>
      <c r="O155" s="137"/>
      <c r="P155" s="138">
        <f>P156</f>
        <v>0</v>
      </c>
      <c r="Q155" s="137"/>
      <c r="R155" s="138">
        <f>R156</f>
        <v>0</v>
      </c>
      <c r="S155" s="137"/>
      <c r="T155" s="139">
        <f>T156</f>
        <v>0</v>
      </c>
      <c r="AR155" s="132" t="s">
        <v>8</v>
      </c>
      <c r="AT155" s="140" t="s">
        <v>76</v>
      </c>
      <c r="AU155" s="140" t="s">
        <v>8</v>
      </c>
      <c r="AY155" s="132" t="s">
        <v>172</v>
      </c>
      <c r="BK155" s="141">
        <f>BK156</f>
        <v>0</v>
      </c>
    </row>
    <row r="156" spans="1:65" s="2" customFormat="1" ht="24.2" customHeight="1" x14ac:dyDescent="0.2">
      <c r="A156" s="32"/>
      <c r="B156" s="144"/>
      <c r="C156" s="145" t="s">
        <v>231</v>
      </c>
      <c r="D156" s="145" t="s">
        <v>174</v>
      </c>
      <c r="E156" s="146" t="s">
        <v>822</v>
      </c>
      <c r="F156" s="147" t="s">
        <v>823</v>
      </c>
      <c r="G156" s="148" t="s">
        <v>316</v>
      </c>
      <c r="H156" s="149">
        <v>10.199999999999999</v>
      </c>
      <c r="I156" s="150"/>
      <c r="J156" s="151">
        <f>ROUND(I156*H156,0)</f>
        <v>0</v>
      </c>
      <c r="K156" s="147" t="s">
        <v>178</v>
      </c>
      <c r="L156" s="33"/>
      <c r="M156" s="196" t="s">
        <v>1</v>
      </c>
      <c r="N156" s="197" t="s">
        <v>42</v>
      </c>
      <c r="O156" s="198"/>
      <c r="P156" s="199">
        <f>O156*H156</f>
        <v>0</v>
      </c>
      <c r="Q156" s="199">
        <v>0</v>
      </c>
      <c r="R156" s="199">
        <f>Q156*H156</f>
        <v>0</v>
      </c>
      <c r="S156" s="199">
        <v>0</v>
      </c>
      <c r="T156" s="200">
        <f>S156*H156</f>
        <v>0</v>
      </c>
      <c r="U156" s="32"/>
      <c r="V156" s="32"/>
      <c r="W156" s="32"/>
      <c r="X156" s="32"/>
      <c r="Y156" s="32"/>
      <c r="Z156" s="32"/>
      <c r="AA156" s="32"/>
      <c r="AB156" s="32"/>
      <c r="AC156" s="32"/>
      <c r="AD156" s="32"/>
      <c r="AE156" s="32"/>
      <c r="AR156" s="156" t="s">
        <v>179</v>
      </c>
      <c r="AT156" s="156" t="s">
        <v>174</v>
      </c>
      <c r="AU156" s="156" t="s">
        <v>86</v>
      </c>
      <c r="AY156" s="17" t="s">
        <v>172</v>
      </c>
      <c r="BE156" s="157">
        <f>IF(N156="základní",J156,0)</f>
        <v>0</v>
      </c>
      <c r="BF156" s="157">
        <f>IF(N156="snížená",J156,0)</f>
        <v>0</v>
      </c>
      <c r="BG156" s="157">
        <f>IF(N156="zákl. přenesená",J156,0)</f>
        <v>0</v>
      </c>
      <c r="BH156" s="157">
        <f>IF(N156="sníž. přenesená",J156,0)</f>
        <v>0</v>
      </c>
      <c r="BI156" s="157">
        <f>IF(N156="nulová",J156,0)</f>
        <v>0</v>
      </c>
      <c r="BJ156" s="17" t="s">
        <v>8</v>
      </c>
      <c r="BK156" s="157">
        <f>ROUND(I156*H156,0)</f>
        <v>0</v>
      </c>
      <c r="BL156" s="17" t="s">
        <v>179</v>
      </c>
      <c r="BM156" s="156" t="s">
        <v>824</v>
      </c>
    </row>
    <row r="157" spans="1:65" s="2" customFormat="1" ht="6.95" customHeight="1" x14ac:dyDescent="0.2">
      <c r="A157" s="32"/>
      <c r="B157" s="47"/>
      <c r="C157" s="48"/>
      <c r="D157" s="48"/>
      <c r="E157" s="48"/>
      <c r="F157" s="48"/>
      <c r="G157" s="48"/>
      <c r="H157" s="48"/>
      <c r="I157" s="48"/>
      <c r="J157" s="48"/>
      <c r="K157" s="48"/>
      <c r="L157" s="33"/>
      <c r="M157" s="32"/>
      <c r="O157" s="32"/>
      <c r="P157" s="32"/>
      <c r="Q157" s="32"/>
      <c r="R157" s="32"/>
      <c r="S157" s="32"/>
      <c r="T157" s="32"/>
      <c r="U157" s="32"/>
      <c r="V157" s="32"/>
      <c r="W157" s="32"/>
      <c r="X157" s="32"/>
      <c r="Y157" s="32"/>
      <c r="Z157" s="32"/>
      <c r="AA157" s="32"/>
      <c r="AB157" s="32"/>
      <c r="AC157" s="32"/>
      <c r="AD157" s="32"/>
      <c r="AE157" s="32"/>
    </row>
  </sheetData>
  <autoFilter ref="C121:K156" xr:uid="{00000000-0009-0000-0000-000004000000}"/>
  <mergeCells count="9">
    <mergeCell ref="E87:H87"/>
    <mergeCell ref="E112:H112"/>
    <mergeCell ref="E114:H114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2:BM146"/>
  <sheetViews>
    <sheetView showGridLines="0" workbookViewId="0"/>
  </sheetViews>
  <sheetFormatPr defaultRowHeight="15" x14ac:dyDescent="0.2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 x14ac:dyDescent="0.2">
      <c r="L2" s="247" t="s">
        <v>5</v>
      </c>
      <c r="M2" s="232"/>
      <c r="N2" s="232"/>
      <c r="O2" s="232"/>
      <c r="P2" s="232"/>
      <c r="Q2" s="232"/>
      <c r="R2" s="232"/>
      <c r="S2" s="232"/>
      <c r="T2" s="232"/>
      <c r="U2" s="232"/>
      <c r="V2" s="232"/>
      <c r="AT2" s="17" t="s">
        <v>98</v>
      </c>
    </row>
    <row r="3" spans="1:46" s="1" customFormat="1" ht="6.95" customHeight="1" x14ac:dyDescent="0.2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86</v>
      </c>
    </row>
    <row r="4" spans="1:46" s="1" customFormat="1" ht="24.95" customHeight="1" x14ac:dyDescent="0.2">
      <c r="B4" s="20"/>
      <c r="D4" s="21" t="s">
        <v>102</v>
      </c>
      <c r="L4" s="20"/>
      <c r="M4" s="94" t="s">
        <v>11</v>
      </c>
      <c r="AT4" s="17" t="s">
        <v>3</v>
      </c>
    </row>
    <row r="5" spans="1:46" s="1" customFormat="1" ht="6.95" customHeight="1" x14ac:dyDescent="0.2">
      <c r="B5" s="20"/>
      <c r="L5" s="20"/>
    </row>
    <row r="6" spans="1:46" s="1" customFormat="1" ht="12" customHeight="1" x14ac:dyDescent="0.2">
      <c r="B6" s="20"/>
      <c r="D6" s="27" t="s">
        <v>17</v>
      </c>
      <c r="L6" s="20"/>
    </row>
    <row r="7" spans="1:46" s="1" customFormat="1" ht="16.5" customHeight="1" x14ac:dyDescent="0.2">
      <c r="B7" s="20"/>
      <c r="E7" s="248" t="str">
        <f>'Rekapitulace stavby'!K6</f>
        <v>14 kaplí křížové cesty na Andrlově Chlumu</v>
      </c>
      <c r="F7" s="249"/>
      <c r="G7" s="249"/>
      <c r="H7" s="249"/>
      <c r="L7" s="20"/>
    </row>
    <row r="8" spans="1:46" s="2" customFormat="1" ht="12" customHeight="1" x14ac:dyDescent="0.2">
      <c r="A8" s="32"/>
      <c r="B8" s="33"/>
      <c r="C8" s="32"/>
      <c r="D8" s="27" t="s">
        <v>110</v>
      </c>
      <c r="E8" s="32"/>
      <c r="F8" s="32"/>
      <c r="G8" s="32"/>
      <c r="H8" s="32"/>
      <c r="I8" s="32"/>
      <c r="J8" s="32"/>
      <c r="K8" s="32"/>
      <c r="L8" s="42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6.5" customHeight="1" x14ac:dyDescent="0.2">
      <c r="A9" s="32"/>
      <c r="B9" s="33"/>
      <c r="C9" s="32"/>
      <c r="D9" s="32"/>
      <c r="E9" s="209" t="s">
        <v>825</v>
      </c>
      <c r="F9" s="250"/>
      <c r="G9" s="250"/>
      <c r="H9" s="250"/>
      <c r="I9" s="32"/>
      <c r="J9" s="32"/>
      <c r="K9" s="32"/>
      <c r="L9" s="4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1.25" x14ac:dyDescent="0.2">
      <c r="A10" s="32"/>
      <c r="B10" s="33"/>
      <c r="C10" s="32"/>
      <c r="D10" s="32"/>
      <c r="E10" s="32"/>
      <c r="F10" s="32"/>
      <c r="G10" s="32"/>
      <c r="H10" s="32"/>
      <c r="I10" s="32"/>
      <c r="J10" s="32"/>
      <c r="K10" s="32"/>
      <c r="L10" s="4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customHeight="1" x14ac:dyDescent="0.2">
      <c r="A11" s="32"/>
      <c r="B11" s="33"/>
      <c r="C11" s="32"/>
      <c r="D11" s="27" t="s">
        <v>19</v>
      </c>
      <c r="E11" s="32"/>
      <c r="F11" s="25" t="s">
        <v>1</v>
      </c>
      <c r="G11" s="32"/>
      <c r="H11" s="32"/>
      <c r="I11" s="27" t="s">
        <v>20</v>
      </c>
      <c r="J11" s="25" t="s">
        <v>1</v>
      </c>
      <c r="K11" s="32"/>
      <c r="L11" s="4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 x14ac:dyDescent="0.2">
      <c r="A12" s="32"/>
      <c r="B12" s="33"/>
      <c r="C12" s="32"/>
      <c r="D12" s="27" t="s">
        <v>21</v>
      </c>
      <c r="E12" s="32"/>
      <c r="F12" s="25" t="s">
        <v>22</v>
      </c>
      <c r="G12" s="32"/>
      <c r="H12" s="32"/>
      <c r="I12" s="27" t="s">
        <v>23</v>
      </c>
      <c r="J12" s="55" t="str">
        <f>'Rekapitulace stavby'!AN8</f>
        <v>16. 10. 2019</v>
      </c>
      <c r="K12" s="32"/>
      <c r="L12" s="4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9" customHeight="1" x14ac:dyDescent="0.2">
      <c r="A13" s="32"/>
      <c r="B13" s="33"/>
      <c r="C13" s="32"/>
      <c r="D13" s="32"/>
      <c r="E13" s="32"/>
      <c r="F13" s="32"/>
      <c r="G13" s="32"/>
      <c r="H13" s="32"/>
      <c r="I13" s="32"/>
      <c r="J13" s="32"/>
      <c r="K13" s="32"/>
      <c r="L13" s="4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 x14ac:dyDescent="0.2">
      <c r="A14" s="32"/>
      <c r="B14" s="33"/>
      <c r="C14" s="32"/>
      <c r="D14" s="27" t="s">
        <v>25</v>
      </c>
      <c r="E14" s="32"/>
      <c r="F14" s="32"/>
      <c r="G14" s="32"/>
      <c r="H14" s="32"/>
      <c r="I14" s="27" t="s">
        <v>26</v>
      </c>
      <c r="J14" s="25" t="s">
        <v>1</v>
      </c>
      <c r="K14" s="32"/>
      <c r="L14" s="4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customHeight="1" x14ac:dyDescent="0.2">
      <c r="A15" s="32"/>
      <c r="B15" s="33"/>
      <c r="C15" s="32"/>
      <c r="D15" s="32"/>
      <c r="E15" s="25" t="s">
        <v>27</v>
      </c>
      <c r="F15" s="32"/>
      <c r="G15" s="32"/>
      <c r="H15" s="32"/>
      <c r="I15" s="27" t="s">
        <v>28</v>
      </c>
      <c r="J15" s="25" t="s">
        <v>1</v>
      </c>
      <c r="K15" s="32"/>
      <c r="L15" s="4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6.95" customHeight="1" x14ac:dyDescent="0.2">
      <c r="A16" s="32"/>
      <c r="B16" s="33"/>
      <c r="C16" s="32"/>
      <c r="D16" s="32"/>
      <c r="E16" s="32"/>
      <c r="F16" s="32"/>
      <c r="G16" s="32"/>
      <c r="H16" s="32"/>
      <c r="I16" s="32"/>
      <c r="J16" s="32"/>
      <c r="K16" s="32"/>
      <c r="L16" s="4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 x14ac:dyDescent="0.2">
      <c r="A17" s="32"/>
      <c r="B17" s="33"/>
      <c r="C17" s="32"/>
      <c r="D17" s="27" t="s">
        <v>29</v>
      </c>
      <c r="E17" s="32"/>
      <c r="F17" s="32"/>
      <c r="G17" s="32"/>
      <c r="H17" s="32"/>
      <c r="I17" s="27" t="s">
        <v>26</v>
      </c>
      <c r="J17" s="28" t="str">
        <f>'Rekapitulace stavby'!AN13</f>
        <v>Vyplň údaj</v>
      </c>
      <c r="K17" s="32"/>
      <c r="L17" s="4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 x14ac:dyDescent="0.2">
      <c r="A18" s="32"/>
      <c r="B18" s="33"/>
      <c r="C18" s="32"/>
      <c r="D18" s="32"/>
      <c r="E18" s="251" t="str">
        <f>'Rekapitulace stavby'!E14</f>
        <v>Vyplň údaj</v>
      </c>
      <c r="F18" s="231"/>
      <c r="G18" s="231"/>
      <c r="H18" s="231"/>
      <c r="I18" s="27" t="s">
        <v>28</v>
      </c>
      <c r="J18" s="28" t="str">
        <f>'Rekapitulace stavby'!AN14</f>
        <v>Vyplň údaj</v>
      </c>
      <c r="K18" s="32"/>
      <c r="L18" s="4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5" customHeight="1" x14ac:dyDescent="0.2">
      <c r="A19" s="32"/>
      <c r="B19" s="33"/>
      <c r="C19" s="32"/>
      <c r="D19" s="32"/>
      <c r="E19" s="32"/>
      <c r="F19" s="32"/>
      <c r="G19" s="32"/>
      <c r="H19" s="32"/>
      <c r="I19" s="32"/>
      <c r="J19" s="32"/>
      <c r="K19" s="32"/>
      <c r="L19" s="4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 x14ac:dyDescent="0.2">
      <c r="A20" s="32"/>
      <c r="B20" s="33"/>
      <c r="C20" s="32"/>
      <c r="D20" s="27" t="s">
        <v>31</v>
      </c>
      <c r="E20" s="32"/>
      <c r="F20" s="32"/>
      <c r="G20" s="32"/>
      <c r="H20" s="32"/>
      <c r="I20" s="27" t="s">
        <v>26</v>
      </c>
      <c r="J20" s="25" t="s">
        <v>1</v>
      </c>
      <c r="K20" s="32"/>
      <c r="L20" s="4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 x14ac:dyDescent="0.2">
      <c r="A21" s="32"/>
      <c r="B21" s="33"/>
      <c r="C21" s="32"/>
      <c r="D21" s="32"/>
      <c r="E21" s="25" t="s">
        <v>32</v>
      </c>
      <c r="F21" s="32"/>
      <c r="G21" s="32"/>
      <c r="H21" s="32"/>
      <c r="I21" s="27" t="s">
        <v>28</v>
      </c>
      <c r="J21" s="25" t="s">
        <v>1</v>
      </c>
      <c r="K21" s="32"/>
      <c r="L21" s="4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5" customHeight="1" x14ac:dyDescent="0.2">
      <c r="A22" s="32"/>
      <c r="B22" s="33"/>
      <c r="C22" s="32"/>
      <c r="D22" s="32"/>
      <c r="E22" s="32"/>
      <c r="F22" s="32"/>
      <c r="G22" s="32"/>
      <c r="H22" s="32"/>
      <c r="I22" s="32"/>
      <c r="J22" s="32"/>
      <c r="K22" s="32"/>
      <c r="L22" s="4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 x14ac:dyDescent="0.2">
      <c r="A23" s="32"/>
      <c r="B23" s="33"/>
      <c r="C23" s="32"/>
      <c r="D23" s="27" t="s">
        <v>34</v>
      </c>
      <c r="E23" s="32"/>
      <c r="F23" s="32"/>
      <c r="G23" s="32"/>
      <c r="H23" s="32"/>
      <c r="I23" s="27" t="s">
        <v>26</v>
      </c>
      <c r="J23" s="25" t="s">
        <v>1</v>
      </c>
      <c r="K23" s="32"/>
      <c r="L23" s="4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 x14ac:dyDescent="0.2">
      <c r="A24" s="32"/>
      <c r="B24" s="33"/>
      <c r="C24" s="32"/>
      <c r="D24" s="32"/>
      <c r="E24" s="25" t="s">
        <v>35</v>
      </c>
      <c r="F24" s="32"/>
      <c r="G24" s="32"/>
      <c r="H24" s="32"/>
      <c r="I24" s="27" t="s">
        <v>28</v>
      </c>
      <c r="J24" s="25" t="s">
        <v>1</v>
      </c>
      <c r="K24" s="32"/>
      <c r="L24" s="4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5" customHeight="1" x14ac:dyDescent="0.2">
      <c r="A25" s="32"/>
      <c r="B25" s="33"/>
      <c r="C25" s="32"/>
      <c r="D25" s="32"/>
      <c r="E25" s="32"/>
      <c r="F25" s="32"/>
      <c r="G25" s="32"/>
      <c r="H25" s="32"/>
      <c r="I25" s="32"/>
      <c r="J25" s="32"/>
      <c r="K25" s="32"/>
      <c r="L25" s="4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 x14ac:dyDescent="0.2">
      <c r="A26" s="32"/>
      <c r="B26" s="33"/>
      <c r="C26" s="32"/>
      <c r="D26" s="27" t="s">
        <v>36</v>
      </c>
      <c r="E26" s="32"/>
      <c r="F26" s="32"/>
      <c r="G26" s="32"/>
      <c r="H26" s="32"/>
      <c r="I26" s="32"/>
      <c r="J26" s="32"/>
      <c r="K26" s="32"/>
      <c r="L26" s="4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6.5" customHeight="1" x14ac:dyDescent="0.2">
      <c r="A27" s="95"/>
      <c r="B27" s="96"/>
      <c r="C27" s="95"/>
      <c r="D27" s="95"/>
      <c r="E27" s="236" t="s">
        <v>1</v>
      </c>
      <c r="F27" s="236"/>
      <c r="G27" s="236"/>
      <c r="H27" s="236"/>
      <c r="I27" s="95"/>
      <c r="J27" s="95"/>
      <c r="K27" s="95"/>
      <c r="L27" s="97"/>
      <c r="S27" s="95"/>
      <c r="T27" s="95"/>
      <c r="U27" s="95"/>
      <c r="V27" s="95"/>
      <c r="W27" s="95"/>
      <c r="X27" s="95"/>
      <c r="Y27" s="95"/>
      <c r="Z27" s="95"/>
      <c r="AA27" s="95"/>
      <c r="AB27" s="95"/>
      <c r="AC27" s="95"/>
      <c r="AD27" s="95"/>
      <c r="AE27" s="95"/>
    </row>
    <row r="28" spans="1:31" s="2" customFormat="1" ht="6.95" customHeight="1" x14ac:dyDescent="0.2">
      <c r="A28" s="32"/>
      <c r="B28" s="33"/>
      <c r="C28" s="32"/>
      <c r="D28" s="32"/>
      <c r="E28" s="32"/>
      <c r="F28" s="32"/>
      <c r="G28" s="32"/>
      <c r="H28" s="32"/>
      <c r="I28" s="32"/>
      <c r="J28" s="32"/>
      <c r="K28" s="32"/>
      <c r="L28" s="4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5" customHeight="1" x14ac:dyDescent="0.2">
      <c r="A29" s="32"/>
      <c r="B29" s="33"/>
      <c r="C29" s="32"/>
      <c r="D29" s="66"/>
      <c r="E29" s="66"/>
      <c r="F29" s="66"/>
      <c r="G29" s="66"/>
      <c r="H29" s="66"/>
      <c r="I29" s="66"/>
      <c r="J29" s="66"/>
      <c r="K29" s="66"/>
      <c r="L29" s="42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25.35" customHeight="1" x14ac:dyDescent="0.2">
      <c r="A30" s="32"/>
      <c r="B30" s="33"/>
      <c r="C30" s="32"/>
      <c r="D30" s="98" t="s">
        <v>37</v>
      </c>
      <c r="E30" s="32"/>
      <c r="F30" s="32"/>
      <c r="G30" s="32"/>
      <c r="H30" s="32"/>
      <c r="I30" s="32"/>
      <c r="J30" s="71">
        <f>ROUND(J126, 0)</f>
        <v>0</v>
      </c>
      <c r="K30" s="32"/>
      <c r="L30" s="4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5" customHeight="1" x14ac:dyDescent="0.2">
      <c r="A31" s="32"/>
      <c r="B31" s="33"/>
      <c r="C31" s="32"/>
      <c r="D31" s="66"/>
      <c r="E31" s="66"/>
      <c r="F31" s="66"/>
      <c r="G31" s="66"/>
      <c r="H31" s="66"/>
      <c r="I31" s="66"/>
      <c r="J31" s="66"/>
      <c r="K31" s="66"/>
      <c r="L31" s="4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14.45" customHeight="1" x14ac:dyDescent="0.2">
      <c r="A32" s="32"/>
      <c r="B32" s="33"/>
      <c r="C32" s="32"/>
      <c r="D32" s="32"/>
      <c r="E32" s="32"/>
      <c r="F32" s="36" t="s">
        <v>39</v>
      </c>
      <c r="G32" s="32"/>
      <c r="H32" s="32"/>
      <c r="I32" s="36" t="s">
        <v>38</v>
      </c>
      <c r="J32" s="36" t="s">
        <v>40</v>
      </c>
      <c r="K32" s="32"/>
      <c r="L32" s="42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14.45" customHeight="1" x14ac:dyDescent="0.2">
      <c r="A33" s="32"/>
      <c r="B33" s="33"/>
      <c r="C33" s="32"/>
      <c r="D33" s="99" t="s">
        <v>41</v>
      </c>
      <c r="E33" s="27" t="s">
        <v>42</v>
      </c>
      <c r="F33" s="100">
        <f>ROUND((SUM(BE126:BE145)),  0)</f>
        <v>0</v>
      </c>
      <c r="G33" s="32"/>
      <c r="H33" s="32"/>
      <c r="I33" s="101">
        <v>0.21</v>
      </c>
      <c r="J33" s="100">
        <f>ROUND(((SUM(BE126:BE145))*I33),  0)</f>
        <v>0</v>
      </c>
      <c r="K33" s="32"/>
      <c r="L33" s="42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 x14ac:dyDescent="0.2">
      <c r="A34" s="32"/>
      <c r="B34" s="33"/>
      <c r="C34" s="32"/>
      <c r="D34" s="32"/>
      <c r="E34" s="27" t="s">
        <v>43</v>
      </c>
      <c r="F34" s="100">
        <f>ROUND((SUM(BF126:BF145)),  0)</f>
        <v>0</v>
      </c>
      <c r="G34" s="32"/>
      <c r="H34" s="32"/>
      <c r="I34" s="101">
        <v>0.15</v>
      </c>
      <c r="J34" s="100">
        <f>ROUND(((SUM(BF126:BF145))*I34),  0)</f>
        <v>0</v>
      </c>
      <c r="K34" s="32"/>
      <c r="L34" s="4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hidden="1" customHeight="1" x14ac:dyDescent="0.2">
      <c r="A35" s="32"/>
      <c r="B35" s="33"/>
      <c r="C35" s="32"/>
      <c r="D35" s="32"/>
      <c r="E35" s="27" t="s">
        <v>44</v>
      </c>
      <c r="F35" s="100">
        <f>ROUND((SUM(BG126:BG145)),  0)</f>
        <v>0</v>
      </c>
      <c r="G35" s="32"/>
      <c r="H35" s="32"/>
      <c r="I35" s="101">
        <v>0.21</v>
      </c>
      <c r="J35" s="100">
        <f>0</f>
        <v>0</v>
      </c>
      <c r="K35" s="32"/>
      <c r="L35" s="42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hidden="1" customHeight="1" x14ac:dyDescent="0.2">
      <c r="A36" s="32"/>
      <c r="B36" s="33"/>
      <c r="C36" s="32"/>
      <c r="D36" s="32"/>
      <c r="E36" s="27" t="s">
        <v>45</v>
      </c>
      <c r="F36" s="100">
        <f>ROUND((SUM(BH126:BH145)),  0)</f>
        <v>0</v>
      </c>
      <c r="G36" s="32"/>
      <c r="H36" s="32"/>
      <c r="I36" s="101">
        <v>0.15</v>
      </c>
      <c r="J36" s="100">
        <f>0</f>
        <v>0</v>
      </c>
      <c r="K36" s="32"/>
      <c r="L36" s="4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 x14ac:dyDescent="0.2">
      <c r="A37" s="32"/>
      <c r="B37" s="33"/>
      <c r="C37" s="32"/>
      <c r="D37" s="32"/>
      <c r="E37" s="27" t="s">
        <v>46</v>
      </c>
      <c r="F37" s="100">
        <f>ROUND((SUM(BI126:BI145)),  0)</f>
        <v>0</v>
      </c>
      <c r="G37" s="32"/>
      <c r="H37" s="32"/>
      <c r="I37" s="101">
        <v>0</v>
      </c>
      <c r="J37" s="100">
        <f>0</f>
        <v>0</v>
      </c>
      <c r="K37" s="32"/>
      <c r="L37" s="4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6.95" customHeight="1" x14ac:dyDescent="0.2">
      <c r="A38" s="32"/>
      <c r="B38" s="33"/>
      <c r="C38" s="32"/>
      <c r="D38" s="32"/>
      <c r="E38" s="32"/>
      <c r="F38" s="32"/>
      <c r="G38" s="32"/>
      <c r="H38" s="32"/>
      <c r="I38" s="32"/>
      <c r="J38" s="32"/>
      <c r="K38" s="32"/>
      <c r="L38" s="4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25.35" customHeight="1" x14ac:dyDescent="0.2">
      <c r="A39" s="32"/>
      <c r="B39" s="33"/>
      <c r="C39" s="102"/>
      <c r="D39" s="103" t="s">
        <v>47</v>
      </c>
      <c r="E39" s="60"/>
      <c r="F39" s="60"/>
      <c r="G39" s="104" t="s">
        <v>48</v>
      </c>
      <c r="H39" s="105" t="s">
        <v>49</v>
      </c>
      <c r="I39" s="60"/>
      <c r="J39" s="106">
        <f>SUM(J30:J37)</f>
        <v>0</v>
      </c>
      <c r="K39" s="107"/>
      <c r="L39" s="42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14.45" customHeight="1" x14ac:dyDescent="0.2">
      <c r="A40" s="32"/>
      <c r="B40" s="33"/>
      <c r="C40" s="32"/>
      <c r="D40" s="32"/>
      <c r="E40" s="32"/>
      <c r="F40" s="32"/>
      <c r="G40" s="32"/>
      <c r="H40" s="32"/>
      <c r="I40" s="32"/>
      <c r="J40" s="32"/>
      <c r="K40" s="32"/>
      <c r="L40" s="42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1" customFormat="1" ht="14.45" customHeight="1" x14ac:dyDescent="0.2">
      <c r="B41" s="20"/>
      <c r="L41" s="20"/>
    </row>
    <row r="42" spans="1:31" s="1" customFormat="1" ht="14.45" customHeight="1" x14ac:dyDescent="0.2">
      <c r="B42" s="20"/>
      <c r="L42" s="20"/>
    </row>
    <row r="43" spans="1:31" s="1" customFormat="1" ht="14.45" customHeight="1" x14ac:dyDescent="0.2">
      <c r="B43" s="20"/>
      <c r="L43" s="20"/>
    </row>
    <row r="44" spans="1:31" s="1" customFormat="1" ht="14.45" customHeight="1" x14ac:dyDescent="0.2">
      <c r="B44" s="20"/>
      <c r="L44" s="20"/>
    </row>
    <row r="45" spans="1:31" s="1" customFormat="1" ht="14.45" customHeight="1" x14ac:dyDescent="0.2">
      <c r="B45" s="20"/>
      <c r="L45" s="20"/>
    </row>
    <row r="46" spans="1:31" s="1" customFormat="1" ht="14.45" customHeight="1" x14ac:dyDescent="0.2">
      <c r="B46" s="20"/>
      <c r="L46" s="20"/>
    </row>
    <row r="47" spans="1:31" s="1" customFormat="1" ht="14.45" customHeight="1" x14ac:dyDescent="0.2">
      <c r="B47" s="20"/>
      <c r="L47" s="20"/>
    </row>
    <row r="48" spans="1:31" s="1" customFormat="1" ht="14.45" customHeight="1" x14ac:dyDescent="0.2">
      <c r="B48" s="20"/>
      <c r="L48" s="20"/>
    </row>
    <row r="49" spans="1:31" s="1" customFormat="1" ht="14.45" customHeight="1" x14ac:dyDescent="0.2">
      <c r="B49" s="20"/>
      <c r="L49" s="20"/>
    </row>
    <row r="50" spans="1:31" s="2" customFormat="1" ht="14.45" customHeight="1" x14ac:dyDescent="0.2">
      <c r="B50" s="42"/>
      <c r="D50" s="43" t="s">
        <v>50</v>
      </c>
      <c r="E50" s="44"/>
      <c r="F50" s="44"/>
      <c r="G50" s="43" t="s">
        <v>51</v>
      </c>
      <c r="H50" s="44"/>
      <c r="I50" s="44"/>
      <c r="J50" s="44"/>
      <c r="K50" s="44"/>
      <c r="L50" s="42"/>
    </row>
    <row r="51" spans="1:31" ht="11.25" x14ac:dyDescent="0.2">
      <c r="B51" s="20"/>
      <c r="L51" s="20"/>
    </row>
    <row r="52" spans="1:31" ht="11.25" x14ac:dyDescent="0.2">
      <c r="B52" s="20"/>
      <c r="L52" s="20"/>
    </row>
    <row r="53" spans="1:31" ht="11.25" x14ac:dyDescent="0.2">
      <c r="B53" s="20"/>
      <c r="L53" s="20"/>
    </row>
    <row r="54" spans="1:31" ht="11.25" x14ac:dyDescent="0.2">
      <c r="B54" s="20"/>
      <c r="L54" s="20"/>
    </row>
    <row r="55" spans="1:31" ht="11.25" x14ac:dyDescent="0.2">
      <c r="B55" s="20"/>
      <c r="L55" s="20"/>
    </row>
    <row r="56" spans="1:31" ht="11.25" x14ac:dyDescent="0.2">
      <c r="B56" s="20"/>
      <c r="L56" s="20"/>
    </row>
    <row r="57" spans="1:31" ht="11.25" x14ac:dyDescent="0.2">
      <c r="B57" s="20"/>
      <c r="L57" s="20"/>
    </row>
    <row r="58" spans="1:31" ht="11.25" x14ac:dyDescent="0.2">
      <c r="B58" s="20"/>
      <c r="L58" s="20"/>
    </row>
    <row r="59" spans="1:31" ht="11.25" x14ac:dyDescent="0.2">
      <c r="B59" s="20"/>
      <c r="L59" s="20"/>
    </row>
    <row r="60" spans="1:31" ht="11.25" x14ac:dyDescent="0.2">
      <c r="B60" s="20"/>
      <c r="L60" s="20"/>
    </row>
    <row r="61" spans="1:31" s="2" customFormat="1" ht="12.75" x14ac:dyDescent="0.2">
      <c r="A61" s="32"/>
      <c r="B61" s="33"/>
      <c r="C61" s="32"/>
      <c r="D61" s="45" t="s">
        <v>52</v>
      </c>
      <c r="E61" s="35"/>
      <c r="F61" s="108" t="s">
        <v>53</v>
      </c>
      <c r="G61" s="45" t="s">
        <v>52</v>
      </c>
      <c r="H61" s="35"/>
      <c r="I61" s="35"/>
      <c r="J61" s="109" t="s">
        <v>53</v>
      </c>
      <c r="K61" s="35"/>
      <c r="L61" s="42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 ht="11.25" x14ac:dyDescent="0.2">
      <c r="B62" s="20"/>
      <c r="L62" s="20"/>
    </row>
    <row r="63" spans="1:31" ht="11.25" x14ac:dyDescent="0.2">
      <c r="B63" s="20"/>
      <c r="L63" s="20"/>
    </row>
    <row r="64" spans="1:31" ht="11.25" x14ac:dyDescent="0.2">
      <c r="B64" s="20"/>
      <c r="L64" s="20"/>
    </row>
    <row r="65" spans="1:31" s="2" customFormat="1" ht="12.75" x14ac:dyDescent="0.2">
      <c r="A65" s="32"/>
      <c r="B65" s="33"/>
      <c r="C65" s="32"/>
      <c r="D65" s="43" t="s">
        <v>54</v>
      </c>
      <c r="E65" s="46"/>
      <c r="F65" s="46"/>
      <c r="G65" s="43" t="s">
        <v>55</v>
      </c>
      <c r="H65" s="46"/>
      <c r="I65" s="46"/>
      <c r="J65" s="46"/>
      <c r="K65" s="46"/>
      <c r="L65" s="42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 ht="11.25" x14ac:dyDescent="0.2">
      <c r="B66" s="20"/>
      <c r="L66" s="20"/>
    </row>
    <row r="67" spans="1:31" ht="11.25" x14ac:dyDescent="0.2">
      <c r="B67" s="20"/>
      <c r="L67" s="20"/>
    </row>
    <row r="68" spans="1:31" ht="11.25" x14ac:dyDescent="0.2">
      <c r="B68" s="20"/>
      <c r="L68" s="20"/>
    </row>
    <row r="69" spans="1:31" ht="11.25" x14ac:dyDescent="0.2">
      <c r="B69" s="20"/>
      <c r="L69" s="20"/>
    </row>
    <row r="70" spans="1:31" ht="11.25" x14ac:dyDescent="0.2">
      <c r="B70" s="20"/>
      <c r="L70" s="20"/>
    </row>
    <row r="71" spans="1:31" ht="11.25" x14ac:dyDescent="0.2">
      <c r="B71" s="20"/>
      <c r="L71" s="20"/>
    </row>
    <row r="72" spans="1:31" ht="11.25" x14ac:dyDescent="0.2">
      <c r="B72" s="20"/>
      <c r="L72" s="20"/>
    </row>
    <row r="73" spans="1:31" ht="11.25" x14ac:dyDescent="0.2">
      <c r="B73" s="20"/>
      <c r="L73" s="20"/>
    </row>
    <row r="74" spans="1:31" ht="11.25" x14ac:dyDescent="0.2">
      <c r="B74" s="20"/>
      <c r="L74" s="20"/>
    </row>
    <row r="75" spans="1:31" ht="11.25" x14ac:dyDescent="0.2">
      <c r="B75" s="20"/>
      <c r="L75" s="20"/>
    </row>
    <row r="76" spans="1:31" s="2" customFormat="1" ht="12.75" x14ac:dyDescent="0.2">
      <c r="A76" s="32"/>
      <c r="B76" s="33"/>
      <c r="C76" s="32"/>
      <c r="D76" s="45" t="s">
        <v>52</v>
      </c>
      <c r="E76" s="35"/>
      <c r="F76" s="108" t="s">
        <v>53</v>
      </c>
      <c r="G76" s="45" t="s">
        <v>52</v>
      </c>
      <c r="H76" s="35"/>
      <c r="I76" s="35"/>
      <c r="J76" s="109" t="s">
        <v>53</v>
      </c>
      <c r="K76" s="35"/>
      <c r="L76" s="4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45" customHeight="1" x14ac:dyDescent="0.2">
      <c r="A77" s="32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2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47" s="2" customFormat="1" ht="6.95" customHeight="1" x14ac:dyDescent="0.2">
      <c r="A81" s="32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42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47" s="2" customFormat="1" ht="24.95" customHeight="1" x14ac:dyDescent="0.2">
      <c r="A82" s="32"/>
      <c r="B82" s="33"/>
      <c r="C82" s="21" t="s">
        <v>137</v>
      </c>
      <c r="D82" s="32"/>
      <c r="E82" s="32"/>
      <c r="F82" s="32"/>
      <c r="G82" s="32"/>
      <c r="H82" s="32"/>
      <c r="I82" s="32"/>
      <c r="J82" s="32"/>
      <c r="K82" s="32"/>
      <c r="L82" s="4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47" s="2" customFormat="1" ht="6.95" customHeight="1" x14ac:dyDescent="0.2">
      <c r="A83" s="32"/>
      <c r="B83" s="33"/>
      <c r="C83" s="32"/>
      <c r="D83" s="32"/>
      <c r="E83" s="32"/>
      <c r="F83" s="32"/>
      <c r="G83" s="32"/>
      <c r="H83" s="32"/>
      <c r="I83" s="32"/>
      <c r="J83" s="32"/>
      <c r="K83" s="32"/>
      <c r="L83" s="4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47" s="2" customFormat="1" ht="12" customHeight="1" x14ac:dyDescent="0.2">
      <c r="A84" s="32"/>
      <c r="B84" s="33"/>
      <c r="C84" s="27" t="s">
        <v>17</v>
      </c>
      <c r="D84" s="32"/>
      <c r="E84" s="32"/>
      <c r="F84" s="32"/>
      <c r="G84" s="32"/>
      <c r="H84" s="32"/>
      <c r="I84" s="32"/>
      <c r="J84" s="32"/>
      <c r="K84" s="32"/>
      <c r="L84" s="42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47" s="2" customFormat="1" ht="16.5" customHeight="1" x14ac:dyDescent="0.2">
      <c r="A85" s="32"/>
      <c r="B85" s="33"/>
      <c r="C85" s="32"/>
      <c r="D85" s="32"/>
      <c r="E85" s="248" t="str">
        <f>E7</f>
        <v>14 kaplí křížové cesty na Andrlově Chlumu</v>
      </c>
      <c r="F85" s="249"/>
      <c r="G85" s="249"/>
      <c r="H85" s="249"/>
      <c r="I85" s="32"/>
      <c r="J85" s="32"/>
      <c r="K85" s="32"/>
      <c r="L85" s="42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47" s="2" customFormat="1" ht="12" customHeight="1" x14ac:dyDescent="0.2">
      <c r="A86" s="32"/>
      <c r="B86" s="33"/>
      <c r="C86" s="27" t="s">
        <v>110</v>
      </c>
      <c r="D86" s="32"/>
      <c r="E86" s="32"/>
      <c r="F86" s="32"/>
      <c r="G86" s="32"/>
      <c r="H86" s="32"/>
      <c r="I86" s="32"/>
      <c r="J86" s="32"/>
      <c r="K86" s="32"/>
      <c r="L86" s="4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pans="1:47" s="2" customFormat="1" ht="16.5" customHeight="1" x14ac:dyDescent="0.2">
      <c r="A87" s="32"/>
      <c r="B87" s="33"/>
      <c r="C87" s="32"/>
      <c r="D87" s="32"/>
      <c r="E87" s="209" t="str">
        <f>E9</f>
        <v>26 - Vedlejší náklady</v>
      </c>
      <c r="F87" s="250"/>
      <c r="G87" s="250"/>
      <c r="H87" s="250"/>
      <c r="I87" s="32"/>
      <c r="J87" s="32"/>
      <c r="K87" s="32"/>
      <c r="L87" s="4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47" s="2" customFormat="1" ht="6.95" customHeight="1" x14ac:dyDescent="0.2">
      <c r="A88" s="32"/>
      <c r="B88" s="33"/>
      <c r="C88" s="32"/>
      <c r="D88" s="32"/>
      <c r="E88" s="32"/>
      <c r="F88" s="32"/>
      <c r="G88" s="32"/>
      <c r="H88" s="32"/>
      <c r="I88" s="32"/>
      <c r="J88" s="32"/>
      <c r="K88" s="32"/>
      <c r="L88" s="4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47" s="2" customFormat="1" ht="12" customHeight="1" x14ac:dyDescent="0.2">
      <c r="A89" s="32"/>
      <c r="B89" s="33"/>
      <c r="C89" s="27" t="s">
        <v>21</v>
      </c>
      <c r="D89" s="32"/>
      <c r="E89" s="32"/>
      <c r="F89" s="25" t="str">
        <f>F12</f>
        <v>Ústí nad Orlicí</v>
      </c>
      <c r="G89" s="32"/>
      <c r="H89" s="32"/>
      <c r="I89" s="27" t="s">
        <v>23</v>
      </c>
      <c r="J89" s="55" t="str">
        <f>IF(J12="","",J12)</f>
        <v>16. 10. 2019</v>
      </c>
      <c r="K89" s="32"/>
      <c r="L89" s="4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47" s="2" customFormat="1" ht="6.95" customHeight="1" x14ac:dyDescent="0.2">
      <c r="A90" s="32"/>
      <c r="B90" s="33"/>
      <c r="C90" s="32"/>
      <c r="D90" s="32"/>
      <c r="E90" s="32"/>
      <c r="F90" s="32"/>
      <c r="G90" s="32"/>
      <c r="H90" s="32"/>
      <c r="I90" s="32"/>
      <c r="J90" s="32"/>
      <c r="K90" s="32"/>
      <c r="L90" s="4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47" s="2" customFormat="1" ht="40.15" customHeight="1" x14ac:dyDescent="0.2">
      <c r="A91" s="32"/>
      <c r="B91" s="33"/>
      <c r="C91" s="27" t="s">
        <v>25</v>
      </c>
      <c r="D91" s="32"/>
      <c r="E91" s="32"/>
      <c r="F91" s="25" t="str">
        <f>E15</f>
        <v>Město Ústí nad Orlicí, Sychrova 16</v>
      </c>
      <c r="G91" s="32"/>
      <c r="H91" s="32"/>
      <c r="I91" s="27" t="s">
        <v>31</v>
      </c>
      <c r="J91" s="30" t="str">
        <f>E21</f>
        <v>Žárovka projektanti s.r.o., Křižíkova 788/2, H.K.</v>
      </c>
      <c r="K91" s="32"/>
      <c r="L91" s="4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47" s="2" customFormat="1" ht="15.2" customHeight="1" x14ac:dyDescent="0.2">
      <c r="A92" s="32"/>
      <c r="B92" s="33"/>
      <c r="C92" s="27" t="s">
        <v>29</v>
      </c>
      <c r="D92" s="32"/>
      <c r="E92" s="32"/>
      <c r="F92" s="25" t="str">
        <f>IF(E18="","",E18)</f>
        <v>Vyplň údaj</v>
      </c>
      <c r="G92" s="32"/>
      <c r="H92" s="32"/>
      <c r="I92" s="27" t="s">
        <v>34</v>
      </c>
      <c r="J92" s="30" t="str">
        <f>E24</f>
        <v>ing. V. Švehla</v>
      </c>
      <c r="K92" s="32"/>
      <c r="L92" s="42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47" s="2" customFormat="1" ht="10.35" customHeight="1" x14ac:dyDescent="0.2">
      <c r="A93" s="32"/>
      <c r="B93" s="33"/>
      <c r="C93" s="32"/>
      <c r="D93" s="32"/>
      <c r="E93" s="32"/>
      <c r="F93" s="32"/>
      <c r="G93" s="32"/>
      <c r="H93" s="32"/>
      <c r="I93" s="32"/>
      <c r="J93" s="32"/>
      <c r="K93" s="32"/>
      <c r="L93" s="4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47" s="2" customFormat="1" ht="29.25" customHeight="1" x14ac:dyDescent="0.2">
      <c r="A94" s="32"/>
      <c r="B94" s="33"/>
      <c r="C94" s="110" t="s">
        <v>138</v>
      </c>
      <c r="D94" s="102"/>
      <c r="E94" s="102"/>
      <c r="F94" s="102"/>
      <c r="G94" s="102"/>
      <c r="H94" s="102"/>
      <c r="I94" s="102"/>
      <c r="J94" s="111" t="s">
        <v>139</v>
      </c>
      <c r="K94" s="102"/>
      <c r="L94" s="42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47" s="2" customFormat="1" ht="10.35" customHeight="1" x14ac:dyDescent="0.2">
      <c r="A95" s="32"/>
      <c r="B95" s="33"/>
      <c r="C95" s="32"/>
      <c r="D95" s="32"/>
      <c r="E95" s="32"/>
      <c r="F95" s="32"/>
      <c r="G95" s="32"/>
      <c r="H95" s="32"/>
      <c r="I95" s="32"/>
      <c r="J95" s="32"/>
      <c r="K95" s="32"/>
      <c r="L95" s="42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47" s="2" customFormat="1" ht="22.9" customHeight="1" x14ac:dyDescent="0.2">
      <c r="A96" s="32"/>
      <c r="B96" s="33"/>
      <c r="C96" s="112" t="s">
        <v>140</v>
      </c>
      <c r="D96" s="32"/>
      <c r="E96" s="32"/>
      <c r="F96" s="32"/>
      <c r="G96" s="32"/>
      <c r="H96" s="32"/>
      <c r="I96" s="32"/>
      <c r="J96" s="71">
        <f>J126</f>
        <v>0</v>
      </c>
      <c r="K96" s="32"/>
      <c r="L96" s="42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7" t="s">
        <v>141</v>
      </c>
    </row>
    <row r="97" spans="1:31" s="9" customFormat="1" ht="24.95" customHeight="1" x14ac:dyDescent="0.2">
      <c r="B97" s="113"/>
      <c r="D97" s="114" t="s">
        <v>826</v>
      </c>
      <c r="E97" s="115"/>
      <c r="F97" s="115"/>
      <c r="G97" s="115"/>
      <c r="H97" s="115"/>
      <c r="I97" s="115"/>
      <c r="J97" s="116">
        <f>J127</f>
        <v>0</v>
      </c>
      <c r="L97" s="113"/>
    </row>
    <row r="98" spans="1:31" s="10" customFormat="1" ht="19.899999999999999" customHeight="1" x14ac:dyDescent="0.2">
      <c r="B98" s="117"/>
      <c r="D98" s="118" t="s">
        <v>827</v>
      </c>
      <c r="E98" s="119"/>
      <c r="F98" s="119"/>
      <c r="G98" s="119"/>
      <c r="H98" s="119"/>
      <c r="I98" s="119"/>
      <c r="J98" s="120">
        <f>J128</f>
        <v>0</v>
      </c>
      <c r="L98" s="117"/>
    </row>
    <row r="99" spans="1:31" s="10" customFormat="1" ht="19.899999999999999" customHeight="1" x14ac:dyDescent="0.2">
      <c r="B99" s="117"/>
      <c r="D99" s="118" t="s">
        <v>828</v>
      </c>
      <c r="E99" s="119"/>
      <c r="F99" s="119"/>
      <c r="G99" s="119"/>
      <c r="H99" s="119"/>
      <c r="I99" s="119"/>
      <c r="J99" s="120">
        <f>J130</f>
        <v>0</v>
      </c>
      <c r="L99" s="117"/>
    </row>
    <row r="100" spans="1:31" s="10" customFormat="1" ht="19.899999999999999" customHeight="1" x14ac:dyDescent="0.2">
      <c r="B100" s="117"/>
      <c r="D100" s="118" t="s">
        <v>829</v>
      </c>
      <c r="E100" s="119"/>
      <c r="F100" s="119"/>
      <c r="G100" s="119"/>
      <c r="H100" s="119"/>
      <c r="I100" s="119"/>
      <c r="J100" s="120">
        <f>J132</f>
        <v>0</v>
      </c>
      <c r="L100" s="117"/>
    </row>
    <row r="101" spans="1:31" s="10" customFormat="1" ht="19.899999999999999" customHeight="1" x14ac:dyDescent="0.2">
      <c r="B101" s="117"/>
      <c r="D101" s="118" t="s">
        <v>830</v>
      </c>
      <c r="E101" s="119"/>
      <c r="F101" s="119"/>
      <c r="G101" s="119"/>
      <c r="H101" s="119"/>
      <c r="I101" s="119"/>
      <c r="J101" s="120">
        <f>J134</f>
        <v>0</v>
      </c>
      <c r="L101" s="117"/>
    </row>
    <row r="102" spans="1:31" s="10" customFormat="1" ht="19.899999999999999" customHeight="1" x14ac:dyDescent="0.2">
      <c r="B102" s="117"/>
      <c r="D102" s="118" t="s">
        <v>831</v>
      </c>
      <c r="E102" s="119"/>
      <c r="F102" s="119"/>
      <c r="G102" s="119"/>
      <c r="H102" s="119"/>
      <c r="I102" s="119"/>
      <c r="J102" s="120">
        <f>J136</f>
        <v>0</v>
      </c>
      <c r="L102" s="117"/>
    </row>
    <row r="103" spans="1:31" s="10" customFormat="1" ht="19.899999999999999" customHeight="1" x14ac:dyDescent="0.2">
      <c r="B103" s="117"/>
      <c r="D103" s="118" t="s">
        <v>832</v>
      </c>
      <c r="E103" s="119"/>
      <c r="F103" s="119"/>
      <c r="G103" s="119"/>
      <c r="H103" s="119"/>
      <c r="I103" s="119"/>
      <c r="J103" s="120">
        <f>J138</f>
        <v>0</v>
      </c>
      <c r="L103" s="117"/>
    </row>
    <row r="104" spans="1:31" s="10" customFormat="1" ht="19.899999999999999" customHeight="1" x14ac:dyDescent="0.2">
      <c r="B104" s="117"/>
      <c r="D104" s="118" t="s">
        <v>833</v>
      </c>
      <c r="E104" s="119"/>
      <c r="F104" s="119"/>
      <c r="G104" s="119"/>
      <c r="H104" s="119"/>
      <c r="I104" s="119"/>
      <c r="J104" s="120">
        <f>J140</f>
        <v>0</v>
      </c>
      <c r="L104" s="117"/>
    </row>
    <row r="105" spans="1:31" s="10" customFormat="1" ht="19.899999999999999" customHeight="1" x14ac:dyDescent="0.2">
      <c r="B105" s="117"/>
      <c r="D105" s="118" t="s">
        <v>834</v>
      </c>
      <c r="E105" s="119"/>
      <c r="F105" s="119"/>
      <c r="G105" s="119"/>
      <c r="H105" s="119"/>
      <c r="I105" s="119"/>
      <c r="J105" s="120">
        <f>J142</f>
        <v>0</v>
      </c>
      <c r="L105" s="117"/>
    </row>
    <row r="106" spans="1:31" s="10" customFormat="1" ht="19.899999999999999" customHeight="1" x14ac:dyDescent="0.2">
      <c r="B106" s="117"/>
      <c r="D106" s="118" t="s">
        <v>835</v>
      </c>
      <c r="E106" s="119"/>
      <c r="F106" s="119"/>
      <c r="G106" s="119"/>
      <c r="H106" s="119"/>
      <c r="I106" s="119"/>
      <c r="J106" s="120">
        <f>J144</f>
        <v>0</v>
      </c>
      <c r="L106" s="117"/>
    </row>
    <row r="107" spans="1:31" s="2" customFormat="1" ht="21.75" customHeight="1" x14ac:dyDescent="0.2">
      <c r="A107" s="32"/>
      <c r="B107" s="33"/>
      <c r="C107" s="32"/>
      <c r="D107" s="32"/>
      <c r="E107" s="32"/>
      <c r="F107" s="32"/>
      <c r="G107" s="32"/>
      <c r="H107" s="32"/>
      <c r="I107" s="32"/>
      <c r="J107" s="32"/>
      <c r="K107" s="32"/>
      <c r="L107" s="42"/>
      <c r="S107" s="32"/>
      <c r="T107" s="32"/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</row>
    <row r="108" spans="1:31" s="2" customFormat="1" ht="6.95" customHeight="1" x14ac:dyDescent="0.2">
      <c r="A108" s="32"/>
      <c r="B108" s="47"/>
      <c r="C108" s="48"/>
      <c r="D108" s="48"/>
      <c r="E108" s="48"/>
      <c r="F108" s="48"/>
      <c r="G108" s="48"/>
      <c r="H108" s="48"/>
      <c r="I108" s="48"/>
      <c r="J108" s="48"/>
      <c r="K108" s="48"/>
      <c r="L108" s="42"/>
      <c r="S108" s="32"/>
      <c r="T108" s="32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</row>
    <row r="112" spans="1:31" s="2" customFormat="1" ht="6.95" customHeight="1" x14ac:dyDescent="0.2">
      <c r="A112" s="32"/>
      <c r="B112" s="49"/>
      <c r="C112" s="50"/>
      <c r="D112" s="50"/>
      <c r="E112" s="50"/>
      <c r="F112" s="50"/>
      <c r="G112" s="50"/>
      <c r="H112" s="50"/>
      <c r="I112" s="50"/>
      <c r="J112" s="50"/>
      <c r="K112" s="50"/>
      <c r="L112" s="42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pans="1:63" s="2" customFormat="1" ht="24.95" customHeight="1" x14ac:dyDescent="0.2">
      <c r="A113" s="32"/>
      <c r="B113" s="33"/>
      <c r="C113" s="21" t="s">
        <v>157</v>
      </c>
      <c r="D113" s="32"/>
      <c r="E113" s="32"/>
      <c r="F113" s="32"/>
      <c r="G113" s="32"/>
      <c r="H113" s="32"/>
      <c r="I113" s="32"/>
      <c r="J113" s="32"/>
      <c r="K113" s="32"/>
      <c r="L113" s="42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pans="1:63" s="2" customFormat="1" ht="6.95" customHeight="1" x14ac:dyDescent="0.2">
      <c r="A114" s="32"/>
      <c r="B114" s="33"/>
      <c r="C114" s="32"/>
      <c r="D114" s="32"/>
      <c r="E114" s="32"/>
      <c r="F114" s="32"/>
      <c r="G114" s="32"/>
      <c r="H114" s="32"/>
      <c r="I114" s="32"/>
      <c r="J114" s="32"/>
      <c r="K114" s="32"/>
      <c r="L114" s="42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pans="1:63" s="2" customFormat="1" ht="12" customHeight="1" x14ac:dyDescent="0.2">
      <c r="A115" s="32"/>
      <c r="B115" s="33"/>
      <c r="C115" s="27" t="s">
        <v>17</v>
      </c>
      <c r="D115" s="32"/>
      <c r="E115" s="32"/>
      <c r="F115" s="32"/>
      <c r="G115" s="32"/>
      <c r="H115" s="32"/>
      <c r="I115" s="32"/>
      <c r="J115" s="32"/>
      <c r="K115" s="32"/>
      <c r="L115" s="42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</row>
    <row r="116" spans="1:63" s="2" customFormat="1" ht="16.5" customHeight="1" x14ac:dyDescent="0.2">
      <c r="A116" s="32"/>
      <c r="B116" s="33"/>
      <c r="C116" s="32"/>
      <c r="D116" s="32"/>
      <c r="E116" s="248" t="str">
        <f>E7</f>
        <v>14 kaplí křížové cesty na Andrlově Chlumu</v>
      </c>
      <c r="F116" s="249"/>
      <c r="G116" s="249"/>
      <c r="H116" s="249"/>
      <c r="I116" s="32"/>
      <c r="J116" s="32"/>
      <c r="K116" s="32"/>
      <c r="L116" s="42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</row>
    <row r="117" spans="1:63" s="2" customFormat="1" ht="12" customHeight="1" x14ac:dyDescent="0.2">
      <c r="A117" s="32"/>
      <c r="B117" s="33"/>
      <c r="C117" s="27" t="s">
        <v>110</v>
      </c>
      <c r="D117" s="32"/>
      <c r="E117" s="32"/>
      <c r="F117" s="32"/>
      <c r="G117" s="32"/>
      <c r="H117" s="32"/>
      <c r="I117" s="32"/>
      <c r="J117" s="32"/>
      <c r="K117" s="32"/>
      <c r="L117" s="42"/>
      <c r="S117" s="32"/>
      <c r="T117" s="32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</row>
    <row r="118" spans="1:63" s="2" customFormat="1" ht="16.5" customHeight="1" x14ac:dyDescent="0.2">
      <c r="A118" s="32"/>
      <c r="B118" s="33"/>
      <c r="C118" s="32"/>
      <c r="D118" s="32"/>
      <c r="E118" s="209" t="str">
        <f>E9</f>
        <v>26 - Vedlejší náklady</v>
      </c>
      <c r="F118" s="250"/>
      <c r="G118" s="250"/>
      <c r="H118" s="250"/>
      <c r="I118" s="32"/>
      <c r="J118" s="32"/>
      <c r="K118" s="32"/>
      <c r="L118" s="42"/>
      <c r="S118" s="32"/>
      <c r="T118" s="32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</row>
    <row r="119" spans="1:63" s="2" customFormat="1" ht="6.95" customHeight="1" x14ac:dyDescent="0.2">
      <c r="A119" s="32"/>
      <c r="B119" s="33"/>
      <c r="C119" s="32"/>
      <c r="D119" s="32"/>
      <c r="E119" s="32"/>
      <c r="F119" s="32"/>
      <c r="G119" s="32"/>
      <c r="H119" s="32"/>
      <c r="I119" s="32"/>
      <c r="J119" s="32"/>
      <c r="K119" s="32"/>
      <c r="L119" s="42"/>
      <c r="S119" s="32"/>
      <c r="T119" s="32"/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</row>
    <row r="120" spans="1:63" s="2" customFormat="1" ht="12" customHeight="1" x14ac:dyDescent="0.2">
      <c r="A120" s="32"/>
      <c r="B120" s="33"/>
      <c r="C120" s="27" t="s">
        <v>21</v>
      </c>
      <c r="D120" s="32"/>
      <c r="E120" s="32"/>
      <c r="F120" s="25" t="str">
        <f>F12</f>
        <v>Ústí nad Orlicí</v>
      </c>
      <c r="G120" s="32"/>
      <c r="H120" s="32"/>
      <c r="I120" s="27" t="s">
        <v>23</v>
      </c>
      <c r="J120" s="55" t="str">
        <f>IF(J12="","",J12)</f>
        <v>16. 10. 2019</v>
      </c>
      <c r="K120" s="32"/>
      <c r="L120" s="42"/>
      <c r="S120" s="32"/>
      <c r="T120" s="32"/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</row>
    <row r="121" spans="1:63" s="2" customFormat="1" ht="6.95" customHeight="1" x14ac:dyDescent="0.2">
      <c r="A121" s="32"/>
      <c r="B121" s="33"/>
      <c r="C121" s="32"/>
      <c r="D121" s="32"/>
      <c r="E121" s="32"/>
      <c r="F121" s="32"/>
      <c r="G121" s="32"/>
      <c r="H121" s="32"/>
      <c r="I121" s="32"/>
      <c r="J121" s="32"/>
      <c r="K121" s="32"/>
      <c r="L121" s="42"/>
      <c r="S121" s="32"/>
      <c r="T121" s="32"/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</row>
    <row r="122" spans="1:63" s="2" customFormat="1" ht="40.15" customHeight="1" x14ac:dyDescent="0.2">
      <c r="A122" s="32"/>
      <c r="B122" s="33"/>
      <c r="C122" s="27" t="s">
        <v>25</v>
      </c>
      <c r="D122" s="32"/>
      <c r="E122" s="32"/>
      <c r="F122" s="25" t="str">
        <f>E15</f>
        <v>Město Ústí nad Orlicí, Sychrova 16</v>
      </c>
      <c r="G122" s="32"/>
      <c r="H122" s="32"/>
      <c r="I122" s="27" t="s">
        <v>31</v>
      </c>
      <c r="J122" s="30" t="str">
        <f>E21</f>
        <v>Žárovka projektanti s.r.o., Křižíkova 788/2, H.K.</v>
      </c>
      <c r="K122" s="32"/>
      <c r="L122" s="42"/>
      <c r="S122" s="32"/>
      <c r="T122" s="32"/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</row>
    <row r="123" spans="1:63" s="2" customFormat="1" ht="15.2" customHeight="1" x14ac:dyDescent="0.2">
      <c r="A123" s="32"/>
      <c r="B123" s="33"/>
      <c r="C123" s="27" t="s">
        <v>29</v>
      </c>
      <c r="D123" s="32"/>
      <c r="E123" s="32"/>
      <c r="F123" s="25" t="str">
        <f>IF(E18="","",E18)</f>
        <v>Vyplň údaj</v>
      </c>
      <c r="G123" s="32"/>
      <c r="H123" s="32"/>
      <c r="I123" s="27" t="s">
        <v>34</v>
      </c>
      <c r="J123" s="30" t="str">
        <f>E24</f>
        <v>ing. V. Švehla</v>
      </c>
      <c r="K123" s="32"/>
      <c r="L123" s="42"/>
      <c r="S123" s="32"/>
      <c r="T123" s="32"/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</row>
    <row r="124" spans="1:63" s="2" customFormat="1" ht="10.35" customHeight="1" x14ac:dyDescent="0.2">
      <c r="A124" s="32"/>
      <c r="B124" s="33"/>
      <c r="C124" s="32"/>
      <c r="D124" s="32"/>
      <c r="E124" s="32"/>
      <c r="F124" s="32"/>
      <c r="G124" s="32"/>
      <c r="H124" s="32"/>
      <c r="I124" s="32"/>
      <c r="J124" s="32"/>
      <c r="K124" s="32"/>
      <c r="L124" s="42"/>
      <c r="S124" s="32"/>
      <c r="T124" s="32"/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</row>
    <row r="125" spans="1:63" s="11" customFormat="1" ht="29.25" customHeight="1" x14ac:dyDescent="0.2">
      <c r="A125" s="121"/>
      <c r="B125" s="122"/>
      <c r="C125" s="123" t="s">
        <v>158</v>
      </c>
      <c r="D125" s="124" t="s">
        <v>62</v>
      </c>
      <c r="E125" s="124" t="s">
        <v>58</v>
      </c>
      <c r="F125" s="124" t="s">
        <v>59</v>
      </c>
      <c r="G125" s="124" t="s">
        <v>159</v>
      </c>
      <c r="H125" s="124" t="s">
        <v>160</v>
      </c>
      <c r="I125" s="124" t="s">
        <v>161</v>
      </c>
      <c r="J125" s="124" t="s">
        <v>139</v>
      </c>
      <c r="K125" s="125" t="s">
        <v>162</v>
      </c>
      <c r="L125" s="126"/>
      <c r="M125" s="62" t="s">
        <v>1</v>
      </c>
      <c r="N125" s="63" t="s">
        <v>41</v>
      </c>
      <c r="O125" s="63" t="s">
        <v>163</v>
      </c>
      <c r="P125" s="63" t="s">
        <v>164</v>
      </c>
      <c r="Q125" s="63" t="s">
        <v>165</v>
      </c>
      <c r="R125" s="63" t="s">
        <v>166</v>
      </c>
      <c r="S125" s="63" t="s">
        <v>167</v>
      </c>
      <c r="T125" s="64" t="s">
        <v>168</v>
      </c>
      <c r="U125" s="121"/>
      <c r="V125" s="121"/>
      <c r="W125" s="121"/>
      <c r="X125" s="121"/>
      <c r="Y125" s="121"/>
      <c r="Z125" s="121"/>
      <c r="AA125" s="121"/>
      <c r="AB125" s="121"/>
      <c r="AC125" s="121"/>
      <c r="AD125" s="121"/>
      <c r="AE125" s="121"/>
    </row>
    <row r="126" spans="1:63" s="2" customFormat="1" ht="22.9" customHeight="1" x14ac:dyDescent="0.25">
      <c r="A126" s="32"/>
      <c r="B126" s="33"/>
      <c r="C126" s="69" t="s">
        <v>169</v>
      </c>
      <c r="D126" s="32"/>
      <c r="E126" s="32"/>
      <c r="F126" s="32"/>
      <c r="G126" s="32"/>
      <c r="H126" s="32"/>
      <c r="I126" s="32"/>
      <c r="J126" s="127">
        <f>BK126</f>
        <v>0</v>
      </c>
      <c r="K126" s="32"/>
      <c r="L126" s="33"/>
      <c r="M126" s="65"/>
      <c r="N126" s="56"/>
      <c r="O126" s="66"/>
      <c r="P126" s="128">
        <f>P127</f>
        <v>0</v>
      </c>
      <c r="Q126" s="66"/>
      <c r="R126" s="128">
        <f>R127</f>
        <v>0</v>
      </c>
      <c r="S126" s="66"/>
      <c r="T126" s="129">
        <f>T127</f>
        <v>0</v>
      </c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  <c r="AT126" s="17" t="s">
        <v>76</v>
      </c>
      <c r="AU126" s="17" t="s">
        <v>141</v>
      </c>
      <c r="BK126" s="130">
        <f>BK127</f>
        <v>0</v>
      </c>
    </row>
    <row r="127" spans="1:63" s="12" customFormat="1" ht="25.9" customHeight="1" x14ac:dyDescent="0.2">
      <c r="B127" s="131"/>
      <c r="D127" s="132" t="s">
        <v>76</v>
      </c>
      <c r="E127" s="133" t="s">
        <v>836</v>
      </c>
      <c r="F127" s="133" t="s">
        <v>837</v>
      </c>
      <c r="I127" s="134"/>
      <c r="J127" s="135">
        <f>BK127</f>
        <v>0</v>
      </c>
      <c r="L127" s="131"/>
      <c r="M127" s="136"/>
      <c r="N127" s="137"/>
      <c r="O127" s="137"/>
      <c r="P127" s="138">
        <f>P128+P130+P132+P134+P136+P138+P140+P142+P144</f>
        <v>0</v>
      </c>
      <c r="Q127" s="137"/>
      <c r="R127" s="138">
        <f>R128+R130+R132+R134+R136+R138+R140+R142+R144</f>
        <v>0</v>
      </c>
      <c r="S127" s="137"/>
      <c r="T127" s="139">
        <f>T128+T130+T132+T134+T136+T138+T140+T142+T144</f>
        <v>0</v>
      </c>
      <c r="AR127" s="132" t="s">
        <v>198</v>
      </c>
      <c r="AT127" s="140" t="s">
        <v>76</v>
      </c>
      <c r="AU127" s="140" t="s">
        <v>77</v>
      </c>
      <c r="AY127" s="132" t="s">
        <v>172</v>
      </c>
      <c r="BK127" s="141">
        <f>BK128+BK130+BK132+BK134+BK136+BK138+BK140+BK142+BK144</f>
        <v>0</v>
      </c>
    </row>
    <row r="128" spans="1:63" s="12" customFormat="1" ht="22.9" customHeight="1" x14ac:dyDescent="0.2">
      <c r="B128" s="131"/>
      <c r="D128" s="132" t="s">
        <v>76</v>
      </c>
      <c r="E128" s="142" t="s">
        <v>838</v>
      </c>
      <c r="F128" s="142" t="s">
        <v>839</v>
      </c>
      <c r="I128" s="134"/>
      <c r="J128" s="143">
        <f>BK128</f>
        <v>0</v>
      </c>
      <c r="L128" s="131"/>
      <c r="M128" s="136"/>
      <c r="N128" s="137"/>
      <c r="O128" s="137"/>
      <c r="P128" s="138">
        <f>P129</f>
        <v>0</v>
      </c>
      <c r="Q128" s="137"/>
      <c r="R128" s="138">
        <f>R129</f>
        <v>0</v>
      </c>
      <c r="S128" s="137"/>
      <c r="T128" s="139">
        <f>T129</f>
        <v>0</v>
      </c>
      <c r="AR128" s="132" t="s">
        <v>198</v>
      </c>
      <c r="AT128" s="140" t="s">
        <v>76</v>
      </c>
      <c r="AU128" s="140" t="s">
        <v>8</v>
      </c>
      <c r="AY128" s="132" t="s">
        <v>172</v>
      </c>
      <c r="BK128" s="141">
        <f>BK129</f>
        <v>0</v>
      </c>
    </row>
    <row r="129" spans="1:65" s="2" customFormat="1" ht="14.45" customHeight="1" x14ac:dyDescent="0.2">
      <c r="A129" s="32"/>
      <c r="B129" s="144"/>
      <c r="C129" s="145" t="s">
        <v>8</v>
      </c>
      <c r="D129" s="145" t="s">
        <v>174</v>
      </c>
      <c r="E129" s="146" t="s">
        <v>840</v>
      </c>
      <c r="F129" s="147" t="s">
        <v>839</v>
      </c>
      <c r="G129" s="148" t="s">
        <v>841</v>
      </c>
      <c r="H129" s="149">
        <v>1</v>
      </c>
      <c r="I129" s="150"/>
      <c r="J129" s="151">
        <f>ROUND(I129*H129,0)</f>
        <v>0</v>
      </c>
      <c r="K129" s="147" t="s">
        <v>178</v>
      </c>
      <c r="L129" s="33"/>
      <c r="M129" s="152" t="s">
        <v>1</v>
      </c>
      <c r="N129" s="153" t="s">
        <v>42</v>
      </c>
      <c r="O129" s="58"/>
      <c r="P129" s="154">
        <f>O129*H129</f>
        <v>0</v>
      </c>
      <c r="Q129" s="154">
        <v>0</v>
      </c>
      <c r="R129" s="154">
        <f>Q129*H129</f>
        <v>0</v>
      </c>
      <c r="S129" s="154">
        <v>0</v>
      </c>
      <c r="T129" s="155">
        <f>S129*H129</f>
        <v>0</v>
      </c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  <c r="AR129" s="156" t="s">
        <v>842</v>
      </c>
      <c r="AT129" s="156" t="s">
        <v>174</v>
      </c>
      <c r="AU129" s="156" t="s">
        <v>86</v>
      </c>
      <c r="AY129" s="17" t="s">
        <v>172</v>
      </c>
      <c r="BE129" s="157">
        <f>IF(N129="základní",J129,0)</f>
        <v>0</v>
      </c>
      <c r="BF129" s="157">
        <f>IF(N129="snížená",J129,0)</f>
        <v>0</v>
      </c>
      <c r="BG129" s="157">
        <f>IF(N129="zákl. přenesená",J129,0)</f>
        <v>0</v>
      </c>
      <c r="BH129" s="157">
        <f>IF(N129="sníž. přenesená",J129,0)</f>
        <v>0</v>
      </c>
      <c r="BI129" s="157">
        <f>IF(N129="nulová",J129,0)</f>
        <v>0</v>
      </c>
      <c r="BJ129" s="17" t="s">
        <v>8</v>
      </c>
      <c r="BK129" s="157">
        <f>ROUND(I129*H129,0)</f>
        <v>0</v>
      </c>
      <c r="BL129" s="17" t="s">
        <v>842</v>
      </c>
      <c r="BM129" s="156" t="s">
        <v>843</v>
      </c>
    </row>
    <row r="130" spans="1:65" s="12" customFormat="1" ht="22.9" customHeight="1" x14ac:dyDescent="0.2">
      <c r="B130" s="131"/>
      <c r="D130" s="132" t="s">
        <v>76</v>
      </c>
      <c r="E130" s="142" t="s">
        <v>844</v>
      </c>
      <c r="F130" s="142" t="s">
        <v>845</v>
      </c>
      <c r="I130" s="134"/>
      <c r="J130" s="143">
        <f>BK130</f>
        <v>0</v>
      </c>
      <c r="L130" s="131"/>
      <c r="M130" s="136"/>
      <c r="N130" s="137"/>
      <c r="O130" s="137"/>
      <c r="P130" s="138">
        <f>P131</f>
        <v>0</v>
      </c>
      <c r="Q130" s="137"/>
      <c r="R130" s="138">
        <f>R131</f>
        <v>0</v>
      </c>
      <c r="S130" s="137"/>
      <c r="T130" s="139">
        <f>T131</f>
        <v>0</v>
      </c>
      <c r="AR130" s="132" t="s">
        <v>198</v>
      </c>
      <c r="AT130" s="140" t="s">
        <v>76</v>
      </c>
      <c r="AU130" s="140" t="s">
        <v>8</v>
      </c>
      <c r="AY130" s="132" t="s">
        <v>172</v>
      </c>
      <c r="BK130" s="141">
        <f>BK131</f>
        <v>0</v>
      </c>
    </row>
    <row r="131" spans="1:65" s="2" customFormat="1" ht="14.45" customHeight="1" x14ac:dyDescent="0.2">
      <c r="A131" s="32"/>
      <c r="B131" s="144"/>
      <c r="C131" s="145" t="s">
        <v>86</v>
      </c>
      <c r="D131" s="145" t="s">
        <v>174</v>
      </c>
      <c r="E131" s="146" t="s">
        <v>846</v>
      </c>
      <c r="F131" s="147" t="s">
        <v>845</v>
      </c>
      <c r="G131" s="148" t="s">
        <v>841</v>
      </c>
      <c r="H131" s="149">
        <v>1</v>
      </c>
      <c r="I131" s="150"/>
      <c r="J131" s="151">
        <f>ROUND(I131*H131,0)</f>
        <v>0</v>
      </c>
      <c r="K131" s="147" t="s">
        <v>178</v>
      </c>
      <c r="L131" s="33"/>
      <c r="M131" s="152" t="s">
        <v>1</v>
      </c>
      <c r="N131" s="153" t="s">
        <v>42</v>
      </c>
      <c r="O131" s="58"/>
      <c r="P131" s="154">
        <f>O131*H131</f>
        <v>0</v>
      </c>
      <c r="Q131" s="154">
        <v>0</v>
      </c>
      <c r="R131" s="154">
        <f>Q131*H131</f>
        <v>0</v>
      </c>
      <c r="S131" s="154">
        <v>0</v>
      </c>
      <c r="T131" s="155">
        <f>S131*H131</f>
        <v>0</v>
      </c>
      <c r="U131" s="32"/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  <c r="AR131" s="156" t="s">
        <v>842</v>
      </c>
      <c r="AT131" s="156" t="s">
        <v>174</v>
      </c>
      <c r="AU131" s="156" t="s">
        <v>86</v>
      </c>
      <c r="AY131" s="17" t="s">
        <v>172</v>
      </c>
      <c r="BE131" s="157">
        <f>IF(N131="základní",J131,0)</f>
        <v>0</v>
      </c>
      <c r="BF131" s="157">
        <f>IF(N131="snížená",J131,0)</f>
        <v>0</v>
      </c>
      <c r="BG131" s="157">
        <f>IF(N131="zákl. přenesená",J131,0)</f>
        <v>0</v>
      </c>
      <c r="BH131" s="157">
        <f>IF(N131="sníž. přenesená",J131,0)</f>
        <v>0</v>
      </c>
      <c r="BI131" s="157">
        <f>IF(N131="nulová",J131,0)</f>
        <v>0</v>
      </c>
      <c r="BJ131" s="17" t="s">
        <v>8</v>
      </c>
      <c r="BK131" s="157">
        <f>ROUND(I131*H131,0)</f>
        <v>0</v>
      </c>
      <c r="BL131" s="17" t="s">
        <v>842</v>
      </c>
      <c r="BM131" s="156" t="s">
        <v>847</v>
      </c>
    </row>
    <row r="132" spans="1:65" s="12" customFormat="1" ht="22.9" customHeight="1" x14ac:dyDescent="0.2">
      <c r="B132" s="131"/>
      <c r="D132" s="132" t="s">
        <v>76</v>
      </c>
      <c r="E132" s="142" t="s">
        <v>848</v>
      </c>
      <c r="F132" s="142" t="s">
        <v>849</v>
      </c>
      <c r="I132" s="134"/>
      <c r="J132" s="143">
        <f>BK132</f>
        <v>0</v>
      </c>
      <c r="L132" s="131"/>
      <c r="M132" s="136"/>
      <c r="N132" s="137"/>
      <c r="O132" s="137"/>
      <c r="P132" s="138">
        <f>P133</f>
        <v>0</v>
      </c>
      <c r="Q132" s="137"/>
      <c r="R132" s="138">
        <f>R133</f>
        <v>0</v>
      </c>
      <c r="S132" s="137"/>
      <c r="T132" s="139">
        <f>T133</f>
        <v>0</v>
      </c>
      <c r="AR132" s="132" t="s">
        <v>198</v>
      </c>
      <c r="AT132" s="140" t="s">
        <v>76</v>
      </c>
      <c r="AU132" s="140" t="s">
        <v>8</v>
      </c>
      <c r="AY132" s="132" t="s">
        <v>172</v>
      </c>
      <c r="BK132" s="141">
        <f>BK133</f>
        <v>0</v>
      </c>
    </row>
    <row r="133" spans="1:65" s="2" customFormat="1" ht="14.45" customHeight="1" x14ac:dyDescent="0.2">
      <c r="A133" s="32"/>
      <c r="B133" s="144"/>
      <c r="C133" s="145" t="s">
        <v>223</v>
      </c>
      <c r="D133" s="145" t="s">
        <v>174</v>
      </c>
      <c r="E133" s="146" t="s">
        <v>850</v>
      </c>
      <c r="F133" s="147" t="s">
        <v>849</v>
      </c>
      <c r="G133" s="148" t="s">
        <v>841</v>
      </c>
      <c r="H133" s="149">
        <v>1</v>
      </c>
      <c r="I133" s="150"/>
      <c r="J133" s="151">
        <f>ROUND(I133*H133,0)</f>
        <v>0</v>
      </c>
      <c r="K133" s="147" t="s">
        <v>178</v>
      </c>
      <c r="L133" s="33"/>
      <c r="M133" s="152" t="s">
        <v>1</v>
      </c>
      <c r="N133" s="153" t="s">
        <v>42</v>
      </c>
      <c r="O133" s="58"/>
      <c r="P133" s="154">
        <f>O133*H133</f>
        <v>0</v>
      </c>
      <c r="Q133" s="154">
        <v>0</v>
      </c>
      <c r="R133" s="154">
        <f>Q133*H133</f>
        <v>0</v>
      </c>
      <c r="S133" s="154">
        <v>0</v>
      </c>
      <c r="T133" s="155">
        <f>S133*H133</f>
        <v>0</v>
      </c>
      <c r="U133" s="32"/>
      <c r="V133" s="32"/>
      <c r="W133" s="32"/>
      <c r="X133" s="32"/>
      <c r="Y133" s="32"/>
      <c r="Z133" s="32"/>
      <c r="AA133" s="32"/>
      <c r="AB133" s="32"/>
      <c r="AC133" s="32"/>
      <c r="AD133" s="32"/>
      <c r="AE133" s="32"/>
      <c r="AR133" s="156" t="s">
        <v>842</v>
      </c>
      <c r="AT133" s="156" t="s">
        <v>174</v>
      </c>
      <c r="AU133" s="156" t="s">
        <v>86</v>
      </c>
      <c r="AY133" s="17" t="s">
        <v>172</v>
      </c>
      <c r="BE133" s="157">
        <f>IF(N133="základní",J133,0)</f>
        <v>0</v>
      </c>
      <c r="BF133" s="157">
        <f>IF(N133="snížená",J133,0)</f>
        <v>0</v>
      </c>
      <c r="BG133" s="157">
        <f>IF(N133="zákl. přenesená",J133,0)</f>
        <v>0</v>
      </c>
      <c r="BH133" s="157">
        <f>IF(N133="sníž. přenesená",J133,0)</f>
        <v>0</v>
      </c>
      <c r="BI133" s="157">
        <f>IF(N133="nulová",J133,0)</f>
        <v>0</v>
      </c>
      <c r="BJ133" s="17" t="s">
        <v>8</v>
      </c>
      <c r="BK133" s="157">
        <f>ROUND(I133*H133,0)</f>
        <v>0</v>
      </c>
      <c r="BL133" s="17" t="s">
        <v>842</v>
      </c>
      <c r="BM133" s="156" t="s">
        <v>851</v>
      </c>
    </row>
    <row r="134" spans="1:65" s="12" customFormat="1" ht="22.9" customHeight="1" x14ac:dyDescent="0.2">
      <c r="B134" s="131"/>
      <c r="D134" s="132" t="s">
        <v>76</v>
      </c>
      <c r="E134" s="142" t="s">
        <v>852</v>
      </c>
      <c r="F134" s="142" t="s">
        <v>853</v>
      </c>
      <c r="I134" s="134"/>
      <c r="J134" s="143">
        <f>BK134</f>
        <v>0</v>
      </c>
      <c r="L134" s="131"/>
      <c r="M134" s="136"/>
      <c r="N134" s="137"/>
      <c r="O134" s="137"/>
      <c r="P134" s="138">
        <f>P135</f>
        <v>0</v>
      </c>
      <c r="Q134" s="137"/>
      <c r="R134" s="138">
        <f>R135</f>
        <v>0</v>
      </c>
      <c r="S134" s="137"/>
      <c r="T134" s="139">
        <f>T135</f>
        <v>0</v>
      </c>
      <c r="AR134" s="132" t="s">
        <v>198</v>
      </c>
      <c r="AT134" s="140" t="s">
        <v>76</v>
      </c>
      <c r="AU134" s="140" t="s">
        <v>8</v>
      </c>
      <c r="AY134" s="132" t="s">
        <v>172</v>
      </c>
      <c r="BK134" s="141">
        <f>BK135</f>
        <v>0</v>
      </c>
    </row>
    <row r="135" spans="1:65" s="2" customFormat="1" ht="14.45" customHeight="1" x14ac:dyDescent="0.2">
      <c r="A135" s="32"/>
      <c r="B135" s="144"/>
      <c r="C135" s="145" t="s">
        <v>184</v>
      </c>
      <c r="D135" s="145" t="s">
        <v>174</v>
      </c>
      <c r="E135" s="146" t="s">
        <v>854</v>
      </c>
      <c r="F135" s="147" t="s">
        <v>853</v>
      </c>
      <c r="G135" s="148" t="s">
        <v>841</v>
      </c>
      <c r="H135" s="149">
        <v>1</v>
      </c>
      <c r="I135" s="150"/>
      <c r="J135" s="151">
        <f>ROUND(I135*H135,0)</f>
        <v>0</v>
      </c>
      <c r="K135" s="147" t="s">
        <v>178</v>
      </c>
      <c r="L135" s="33"/>
      <c r="M135" s="152" t="s">
        <v>1</v>
      </c>
      <c r="N135" s="153" t="s">
        <v>42</v>
      </c>
      <c r="O135" s="58"/>
      <c r="P135" s="154">
        <f>O135*H135</f>
        <v>0</v>
      </c>
      <c r="Q135" s="154">
        <v>0</v>
      </c>
      <c r="R135" s="154">
        <f>Q135*H135</f>
        <v>0</v>
      </c>
      <c r="S135" s="154">
        <v>0</v>
      </c>
      <c r="T135" s="155">
        <f>S135*H135</f>
        <v>0</v>
      </c>
      <c r="U135" s="32"/>
      <c r="V135" s="32"/>
      <c r="W135" s="32"/>
      <c r="X135" s="32"/>
      <c r="Y135" s="32"/>
      <c r="Z135" s="32"/>
      <c r="AA135" s="32"/>
      <c r="AB135" s="32"/>
      <c r="AC135" s="32"/>
      <c r="AD135" s="32"/>
      <c r="AE135" s="32"/>
      <c r="AR135" s="156" t="s">
        <v>842</v>
      </c>
      <c r="AT135" s="156" t="s">
        <v>174</v>
      </c>
      <c r="AU135" s="156" t="s">
        <v>86</v>
      </c>
      <c r="AY135" s="17" t="s">
        <v>172</v>
      </c>
      <c r="BE135" s="157">
        <f>IF(N135="základní",J135,0)</f>
        <v>0</v>
      </c>
      <c r="BF135" s="157">
        <f>IF(N135="snížená",J135,0)</f>
        <v>0</v>
      </c>
      <c r="BG135" s="157">
        <f>IF(N135="zákl. přenesená",J135,0)</f>
        <v>0</v>
      </c>
      <c r="BH135" s="157">
        <f>IF(N135="sníž. přenesená",J135,0)</f>
        <v>0</v>
      </c>
      <c r="BI135" s="157">
        <f>IF(N135="nulová",J135,0)</f>
        <v>0</v>
      </c>
      <c r="BJ135" s="17" t="s">
        <v>8</v>
      </c>
      <c r="BK135" s="157">
        <f>ROUND(I135*H135,0)</f>
        <v>0</v>
      </c>
      <c r="BL135" s="17" t="s">
        <v>842</v>
      </c>
      <c r="BM135" s="156" t="s">
        <v>855</v>
      </c>
    </row>
    <row r="136" spans="1:65" s="12" customFormat="1" ht="22.9" customHeight="1" x14ac:dyDescent="0.2">
      <c r="B136" s="131"/>
      <c r="D136" s="132" t="s">
        <v>76</v>
      </c>
      <c r="E136" s="142" t="s">
        <v>856</v>
      </c>
      <c r="F136" s="142" t="s">
        <v>857</v>
      </c>
      <c r="I136" s="134"/>
      <c r="J136" s="143">
        <f>BK136</f>
        <v>0</v>
      </c>
      <c r="L136" s="131"/>
      <c r="M136" s="136"/>
      <c r="N136" s="137"/>
      <c r="O136" s="137"/>
      <c r="P136" s="138">
        <f>P137</f>
        <v>0</v>
      </c>
      <c r="Q136" s="137"/>
      <c r="R136" s="138">
        <f>R137</f>
        <v>0</v>
      </c>
      <c r="S136" s="137"/>
      <c r="T136" s="139">
        <f>T137</f>
        <v>0</v>
      </c>
      <c r="AR136" s="132" t="s">
        <v>198</v>
      </c>
      <c r="AT136" s="140" t="s">
        <v>76</v>
      </c>
      <c r="AU136" s="140" t="s">
        <v>8</v>
      </c>
      <c r="AY136" s="132" t="s">
        <v>172</v>
      </c>
      <c r="BK136" s="141">
        <f>BK137</f>
        <v>0</v>
      </c>
    </row>
    <row r="137" spans="1:65" s="2" customFormat="1" ht="14.45" customHeight="1" x14ac:dyDescent="0.2">
      <c r="A137" s="32"/>
      <c r="B137" s="144"/>
      <c r="C137" s="145" t="s">
        <v>179</v>
      </c>
      <c r="D137" s="145" t="s">
        <v>174</v>
      </c>
      <c r="E137" s="146" t="s">
        <v>858</v>
      </c>
      <c r="F137" s="147" t="s">
        <v>857</v>
      </c>
      <c r="G137" s="148" t="s">
        <v>841</v>
      </c>
      <c r="H137" s="149">
        <v>1</v>
      </c>
      <c r="I137" s="150"/>
      <c r="J137" s="151">
        <f>ROUND(I137*H137,0)</f>
        <v>0</v>
      </c>
      <c r="K137" s="147" t="s">
        <v>178</v>
      </c>
      <c r="L137" s="33"/>
      <c r="M137" s="152" t="s">
        <v>1</v>
      </c>
      <c r="N137" s="153" t="s">
        <v>42</v>
      </c>
      <c r="O137" s="58"/>
      <c r="P137" s="154">
        <f>O137*H137</f>
        <v>0</v>
      </c>
      <c r="Q137" s="154">
        <v>0</v>
      </c>
      <c r="R137" s="154">
        <f>Q137*H137</f>
        <v>0</v>
      </c>
      <c r="S137" s="154">
        <v>0</v>
      </c>
      <c r="T137" s="155">
        <f>S137*H137</f>
        <v>0</v>
      </c>
      <c r="U137" s="32"/>
      <c r="V137" s="32"/>
      <c r="W137" s="32"/>
      <c r="X137" s="32"/>
      <c r="Y137" s="32"/>
      <c r="Z137" s="32"/>
      <c r="AA137" s="32"/>
      <c r="AB137" s="32"/>
      <c r="AC137" s="32"/>
      <c r="AD137" s="32"/>
      <c r="AE137" s="32"/>
      <c r="AR137" s="156" t="s">
        <v>842</v>
      </c>
      <c r="AT137" s="156" t="s">
        <v>174</v>
      </c>
      <c r="AU137" s="156" t="s">
        <v>86</v>
      </c>
      <c r="AY137" s="17" t="s">
        <v>172</v>
      </c>
      <c r="BE137" s="157">
        <f>IF(N137="základní",J137,0)</f>
        <v>0</v>
      </c>
      <c r="BF137" s="157">
        <f>IF(N137="snížená",J137,0)</f>
        <v>0</v>
      </c>
      <c r="BG137" s="157">
        <f>IF(N137="zákl. přenesená",J137,0)</f>
        <v>0</v>
      </c>
      <c r="BH137" s="157">
        <f>IF(N137="sníž. přenesená",J137,0)</f>
        <v>0</v>
      </c>
      <c r="BI137" s="157">
        <f>IF(N137="nulová",J137,0)</f>
        <v>0</v>
      </c>
      <c r="BJ137" s="17" t="s">
        <v>8</v>
      </c>
      <c r="BK137" s="157">
        <f>ROUND(I137*H137,0)</f>
        <v>0</v>
      </c>
      <c r="BL137" s="17" t="s">
        <v>842</v>
      </c>
      <c r="BM137" s="156" t="s">
        <v>859</v>
      </c>
    </row>
    <row r="138" spans="1:65" s="12" customFormat="1" ht="22.9" customHeight="1" x14ac:dyDescent="0.2">
      <c r="B138" s="131"/>
      <c r="D138" s="132" t="s">
        <v>76</v>
      </c>
      <c r="E138" s="142" t="s">
        <v>860</v>
      </c>
      <c r="F138" s="142" t="s">
        <v>861</v>
      </c>
      <c r="I138" s="134"/>
      <c r="J138" s="143">
        <f>BK138</f>
        <v>0</v>
      </c>
      <c r="L138" s="131"/>
      <c r="M138" s="136"/>
      <c r="N138" s="137"/>
      <c r="O138" s="137"/>
      <c r="P138" s="138">
        <f>P139</f>
        <v>0</v>
      </c>
      <c r="Q138" s="137"/>
      <c r="R138" s="138">
        <f>R139</f>
        <v>0</v>
      </c>
      <c r="S138" s="137"/>
      <c r="T138" s="139">
        <f>T139</f>
        <v>0</v>
      </c>
      <c r="AR138" s="132" t="s">
        <v>198</v>
      </c>
      <c r="AT138" s="140" t="s">
        <v>76</v>
      </c>
      <c r="AU138" s="140" t="s">
        <v>8</v>
      </c>
      <c r="AY138" s="132" t="s">
        <v>172</v>
      </c>
      <c r="BK138" s="141">
        <f>BK139</f>
        <v>0</v>
      </c>
    </row>
    <row r="139" spans="1:65" s="2" customFormat="1" ht="14.45" customHeight="1" x14ac:dyDescent="0.2">
      <c r="A139" s="32"/>
      <c r="B139" s="144"/>
      <c r="C139" s="145" t="s">
        <v>198</v>
      </c>
      <c r="D139" s="145" t="s">
        <v>174</v>
      </c>
      <c r="E139" s="146" t="s">
        <v>862</v>
      </c>
      <c r="F139" s="147" t="s">
        <v>861</v>
      </c>
      <c r="G139" s="148" t="s">
        <v>841</v>
      </c>
      <c r="H139" s="149">
        <v>1</v>
      </c>
      <c r="I139" s="150"/>
      <c r="J139" s="151">
        <f>ROUND(I139*H139,0)</f>
        <v>0</v>
      </c>
      <c r="K139" s="147" t="s">
        <v>178</v>
      </c>
      <c r="L139" s="33"/>
      <c r="M139" s="152" t="s">
        <v>1</v>
      </c>
      <c r="N139" s="153" t="s">
        <v>42</v>
      </c>
      <c r="O139" s="58"/>
      <c r="P139" s="154">
        <f>O139*H139</f>
        <v>0</v>
      </c>
      <c r="Q139" s="154">
        <v>0</v>
      </c>
      <c r="R139" s="154">
        <f>Q139*H139</f>
        <v>0</v>
      </c>
      <c r="S139" s="154">
        <v>0</v>
      </c>
      <c r="T139" s="155">
        <f>S139*H139</f>
        <v>0</v>
      </c>
      <c r="U139" s="32"/>
      <c r="V139" s="32"/>
      <c r="W139" s="32"/>
      <c r="X139" s="32"/>
      <c r="Y139" s="32"/>
      <c r="Z139" s="32"/>
      <c r="AA139" s="32"/>
      <c r="AB139" s="32"/>
      <c r="AC139" s="32"/>
      <c r="AD139" s="32"/>
      <c r="AE139" s="32"/>
      <c r="AR139" s="156" t="s">
        <v>842</v>
      </c>
      <c r="AT139" s="156" t="s">
        <v>174</v>
      </c>
      <c r="AU139" s="156" t="s">
        <v>86</v>
      </c>
      <c r="AY139" s="17" t="s">
        <v>172</v>
      </c>
      <c r="BE139" s="157">
        <f>IF(N139="základní",J139,0)</f>
        <v>0</v>
      </c>
      <c r="BF139" s="157">
        <f>IF(N139="snížená",J139,0)</f>
        <v>0</v>
      </c>
      <c r="BG139" s="157">
        <f>IF(N139="zákl. přenesená",J139,0)</f>
        <v>0</v>
      </c>
      <c r="BH139" s="157">
        <f>IF(N139="sníž. přenesená",J139,0)</f>
        <v>0</v>
      </c>
      <c r="BI139" s="157">
        <f>IF(N139="nulová",J139,0)</f>
        <v>0</v>
      </c>
      <c r="BJ139" s="17" t="s">
        <v>8</v>
      </c>
      <c r="BK139" s="157">
        <f>ROUND(I139*H139,0)</f>
        <v>0</v>
      </c>
      <c r="BL139" s="17" t="s">
        <v>842</v>
      </c>
      <c r="BM139" s="156" t="s">
        <v>863</v>
      </c>
    </row>
    <row r="140" spans="1:65" s="12" customFormat="1" ht="22.9" customHeight="1" x14ac:dyDescent="0.2">
      <c r="B140" s="131"/>
      <c r="D140" s="132" t="s">
        <v>76</v>
      </c>
      <c r="E140" s="142" t="s">
        <v>864</v>
      </c>
      <c r="F140" s="142" t="s">
        <v>865</v>
      </c>
      <c r="I140" s="134"/>
      <c r="J140" s="143">
        <f>BK140</f>
        <v>0</v>
      </c>
      <c r="L140" s="131"/>
      <c r="M140" s="136"/>
      <c r="N140" s="137"/>
      <c r="O140" s="137"/>
      <c r="P140" s="138">
        <f>P141</f>
        <v>0</v>
      </c>
      <c r="Q140" s="137"/>
      <c r="R140" s="138">
        <f>R141</f>
        <v>0</v>
      </c>
      <c r="S140" s="137"/>
      <c r="T140" s="139">
        <f>T141</f>
        <v>0</v>
      </c>
      <c r="AR140" s="132" t="s">
        <v>198</v>
      </c>
      <c r="AT140" s="140" t="s">
        <v>76</v>
      </c>
      <c r="AU140" s="140" t="s">
        <v>8</v>
      </c>
      <c r="AY140" s="132" t="s">
        <v>172</v>
      </c>
      <c r="BK140" s="141">
        <f>BK141</f>
        <v>0</v>
      </c>
    </row>
    <row r="141" spans="1:65" s="2" customFormat="1" ht="14.45" customHeight="1" x14ac:dyDescent="0.2">
      <c r="A141" s="32"/>
      <c r="B141" s="144"/>
      <c r="C141" s="145" t="s">
        <v>203</v>
      </c>
      <c r="D141" s="145" t="s">
        <v>174</v>
      </c>
      <c r="E141" s="146" t="s">
        <v>866</v>
      </c>
      <c r="F141" s="147" t="s">
        <v>865</v>
      </c>
      <c r="G141" s="148" t="s">
        <v>841</v>
      </c>
      <c r="H141" s="149">
        <v>1</v>
      </c>
      <c r="I141" s="150"/>
      <c r="J141" s="151">
        <f>ROUND(I141*H141,0)</f>
        <v>0</v>
      </c>
      <c r="K141" s="147" t="s">
        <v>178</v>
      </c>
      <c r="L141" s="33"/>
      <c r="M141" s="152" t="s">
        <v>1</v>
      </c>
      <c r="N141" s="153" t="s">
        <v>42</v>
      </c>
      <c r="O141" s="58"/>
      <c r="P141" s="154">
        <f>O141*H141</f>
        <v>0</v>
      </c>
      <c r="Q141" s="154">
        <v>0</v>
      </c>
      <c r="R141" s="154">
        <f>Q141*H141</f>
        <v>0</v>
      </c>
      <c r="S141" s="154">
        <v>0</v>
      </c>
      <c r="T141" s="155">
        <f>S141*H141</f>
        <v>0</v>
      </c>
      <c r="U141" s="32"/>
      <c r="V141" s="32"/>
      <c r="W141" s="32"/>
      <c r="X141" s="32"/>
      <c r="Y141" s="32"/>
      <c r="Z141" s="32"/>
      <c r="AA141" s="32"/>
      <c r="AB141" s="32"/>
      <c r="AC141" s="32"/>
      <c r="AD141" s="32"/>
      <c r="AE141" s="32"/>
      <c r="AR141" s="156" t="s">
        <v>842</v>
      </c>
      <c r="AT141" s="156" t="s">
        <v>174</v>
      </c>
      <c r="AU141" s="156" t="s">
        <v>86</v>
      </c>
      <c r="AY141" s="17" t="s">
        <v>172</v>
      </c>
      <c r="BE141" s="157">
        <f>IF(N141="základní",J141,0)</f>
        <v>0</v>
      </c>
      <c r="BF141" s="157">
        <f>IF(N141="snížená",J141,0)</f>
        <v>0</v>
      </c>
      <c r="BG141" s="157">
        <f>IF(N141="zákl. přenesená",J141,0)</f>
        <v>0</v>
      </c>
      <c r="BH141" s="157">
        <f>IF(N141="sníž. přenesená",J141,0)</f>
        <v>0</v>
      </c>
      <c r="BI141" s="157">
        <f>IF(N141="nulová",J141,0)</f>
        <v>0</v>
      </c>
      <c r="BJ141" s="17" t="s">
        <v>8</v>
      </c>
      <c r="BK141" s="157">
        <f>ROUND(I141*H141,0)</f>
        <v>0</v>
      </c>
      <c r="BL141" s="17" t="s">
        <v>842</v>
      </c>
      <c r="BM141" s="156" t="s">
        <v>867</v>
      </c>
    </row>
    <row r="142" spans="1:65" s="12" customFormat="1" ht="22.9" customHeight="1" x14ac:dyDescent="0.2">
      <c r="B142" s="131"/>
      <c r="D142" s="132" t="s">
        <v>76</v>
      </c>
      <c r="E142" s="142" t="s">
        <v>868</v>
      </c>
      <c r="F142" s="142" t="s">
        <v>869</v>
      </c>
      <c r="I142" s="134"/>
      <c r="J142" s="143">
        <f>BK142</f>
        <v>0</v>
      </c>
      <c r="L142" s="131"/>
      <c r="M142" s="136"/>
      <c r="N142" s="137"/>
      <c r="O142" s="137"/>
      <c r="P142" s="138">
        <f>P143</f>
        <v>0</v>
      </c>
      <c r="Q142" s="137"/>
      <c r="R142" s="138">
        <f>R143</f>
        <v>0</v>
      </c>
      <c r="S142" s="137"/>
      <c r="T142" s="139">
        <f>T143</f>
        <v>0</v>
      </c>
      <c r="AR142" s="132" t="s">
        <v>198</v>
      </c>
      <c r="AT142" s="140" t="s">
        <v>76</v>
      </c>
      <c r="AU142" s="140" t="s">
        <v>8</v>
      </c>
      <c r="AY142" s="132" t="s">
        <v>172</v>
      </c>
      <c r="BK142" s="141">
        <f>BK143</f>
        <v>0</v>
      </c>
    </row>
    <row r="143" spans="1:65" s="2" customFormat="1" ht="14.45" customHeight="1" x14ac:dyDescent="0.2">
      <c r="A143" s="32"/>
      <c r="B143" s="144"/>
      <c r="C143" s="145" t="s">
        <v>209</v>
      </c>
      <c r="D143" s="145" t="s">
        <v>174</v>
      </c>
      <c r="E143" s="146" t="s">
        <v>870</v>
      </c>
      <c r="F143" s="147" t="s">
        <v>871</v>
      </c>
      <c r="G143" s="148" t="s">
        <v>841</v>
      </c>
      <c r="H143" s="149">
        <v>1</v>
      </c>
      <c r="I143" s="150"/>
      <c r="J143" s="151">
        <f>ROUND(I143*H143,0)</f>
        <v>0</v>
      </c>
      <c r="K143" s="147" t="s">
        <v>178</v>
      </c>
      <c r="L143" s="33"/>
      <c r="M143" s="152" t="s">
        <v>1</v>
      </c>
      <c r="N143" s="153" t="s">
        <v>42</v>
      </c>
      <c r="O143" s="58"/>
      <c r="P143" s="154">
        <f>O143*H143</f>
        <v>0</v>
      </c>
      <c r="Q143" s="154">
        <v>0</v>
      </c>
      <c r="R143" s="154">
        <f>Q143*H143</f>
        <v>0</v>
      </c>
      <c r="S143" s="154">
        <v>0</v>
      </c>
      <c r="T143" s="155">
        <f>S143*H143</f>
        <v>0</v>
      </c>
      <c r="U143" s="32"/>
      <c r="V143" s="32"/>
      <c r="W143" s="32"/>
      <c r="X143" s="32"/>
      <c r="Y143" s="32"/>
      <c r="Z143" s="32"/>
      <c r="AA143" s="32"/>
      <c r="AB143" s="32"/>
      <c r="AC143" s="32"/>
      <c r="AD143" s="32"/>
      <c r="AE143" s="32"/>
      <c r="AR143" s="156" t="s">
        <v>842</v>
      </c>
      <c r="AT143" s="156" t="s">
        <v>174</v>
      </c>
      <c r="AU143" s="156" t="s">
        <v>86</v>
      </c>
      <c r="AY143" s="17" t="s">
        <v>172</v>
      </c>
      <c r="BE143" s="157">
        <f>IF(N143="základní",J143,0)</f>
        <v>0</v>
      </c>
      <c r="BF143" s="157">
        <f>IF(N143="snížená",J143,0)</f>
        <v>0</v>
      </c>
      <c r="BG143" s="157">
        <f>IF(N143="zákl. přenesená",J143,0)</f>
        <v>0</v>
      </c>
      <c r="BH143" s="157">
        <f>IF(N143="sníž. přenesená",J143,0)</f>
        <v>0</v>
      </c>
      <c r="BI143" s="157">
        <f>IF(N143="nulová",J143,0)</f>
        <v>0</v>
      </c>
      <c r="BJ143" s="17" t="s">
        <v>8</v>
      </c>
      <c r="BK143" s="157">
        <f>ROUND(I143*H143,0)</f>
        <v>0</v>
      </c>
      <c r="BL143" s="17" t="s">
        <v>842</v>
      </c>
      <c r="BM143" s="156" t="s">
        <v>872</v>
      </c>
    </row>
    <row r="144" spans="1:65" s="12" customFormat="1" ht="22.9" customHeight="1" x14ac:dyDescent="0.2">
      <c r="B144" s="131"/>
      <c r="D144" s="132" t="s">
        <v>76</v>
      </c>
      <c r="E144" s="142" t="s">
        <v>873</v>
      </c>
      <c r="F144" s="142" t="s">
        <v>874</v>
      </c>
      <c r="I144" s="134"/>
      <c r="J144" s="143">
        <f>BK144</f>
        <v>0</v>
      </c>
      <c r="L144" s="131"/>
      <c r="M144" s="136"/>
      <c r="N144" s="137"/>
      <c r="O144" s="137"/>
      <c r="P144" s="138">
        <f>P145</f>
        <v>0</v>
      </c>
      <c r="Q144" s="137"/>
      <c r="R144" s="138">
        <f>R145</f>
        <v>0</v>
      </c>
      <c r="S144" s="137"/>
      <c r="T144" s="139">
        <f>T145</f>
        <v>0</v>
      </c>
      <c r="AR144" s="132" t="s">
        <v>198</v>
      </c>
      <c r="AT144" s="140" t="s">
        <v>76</v>
      </c>
      <c r="AU144" s="140" t="s">
        <v>8</v>
      </c>
      <c r="AY144" s="132" t="s">
        <v>172</v>
      </c>
      <c r="BK144" s="141">
        <f>BK145</f>
        <v>0</v>
      </c>
    </row>
    <row r="145" spans="1:65" s="2" customFormat="1" ht="14.45" customHeight="1" x14ac:dyDescent="0.2">
      <c r="A145" s="32"/>
      <c r="B145" s="144"/>
      <c r="C145" s="145" t="s">
        <v>213</v>
      </c>
      <c r="D145" s="145" t="s">
        <v>174</v>
      </c>
      <c r="E145" s="146" t="s">
        <v>875</v>
      </c>
      <c r="F145" s="147" t="s">
        <v>874</v>
      </c>
      <c r="G145" s="148" t="s">
        <v>841</v>
      </c>
      <c r="H145" s="149">
        <v>1</v>
      </c>
      <c r="I145" s="150"/>
      <c r="J145" s="151">
        <f>ROUND(I145*H145,0)</f>
        <v>0</v>
      </c>
      <c r="K145" s="147" t="s">
        <v>178</v>
      </c>
      <c r="L145" s="33"/>
      <c r="M145" s="196" t="s">
        <v>1</v>
      </c>
      <c r="N145" s="197" t="s">
        <v>42</v>
      </c>
      <c r="O145" s="198"/>
      <c r="P145" s="199">
        <f>O145*H145</f>
        <v>0</v>
      </c>
      <c r="Q145" s="199">
        <v>0</v>
      </c>
      <c r="R145" s="199">
        <f>Q145*H145</f>
        <v>0</v>
      </c>
      <c r="S145" s="199">
        <v>0</v>
      </c>
      <c r="T145" s="200">
        <f>S145*H145</f>
        <v>0</v>
      </c>
      <c r="U145" s="32"/>
      <c r="V145" s="32"/>
      <c r="W145" s="32"/>
      <c r="X145" s="32"/>
      <c r="Y145" s="32"/>
      <c r="Z145" s="32"/>
      <c r="AA145" s="32"/>
      <c r="AB145" s="32"/>
      <c r="AC145" s="32"/>
      <c r="AD145" s="32"/>
      <c r="AE145" s="32"/>
      <c r="AR145" s="156" t="s">
        <v>842</v>
      </c>
      <c r="AT145" s="156" t="s">
        <v>174</v>
      </c>
      <c r="AU145" s="156" t="s">
        <v>86</v>
      </c>
      <c r="AY145" s="17" t="s">
        <v>172</v>
      </c>
      <c r="BE145" s="157">
        <f>IF(N145="základní",J145,0)</f>
        <v>0</v>
      </c>
      <c r="BF145" s="157">
        <f>IF(N145="snížená",J145,0)</f>
        <v>0</v>
      </c>
      <c r="BG145" s="157">
        <f>IF(N145="zákl. přenesená",J145,0)</f>
        <v>0</v>
      </c>
      <c r="BH145" s="157">
        <f>IF(N145="sníž. přenesená",J145,0)</f>
        <v>0</v>
      </c>
      <c r="BI145" s="157">
        <f>IF(N145="nulová",J145,0)</f>
        <v>0</v>
      </c>
      <c r="BJ145" s="17" t="s">
        <v>8</v>
      </c>
      <c r="BK145" s="157">
        <f>ROUND(I145*H145,0)</f>
        <v>0</v>
      </c>
      <c r="BL145" s="17" t="s">
        <v>842</v>
      </c>
      <c r="BM145" s="156" t="s">
        <v>876</v>
      </c>
    </row>
    <row r="146" spans="1:65" s="2" customFormat="1" ht="6.95" customHeight="1" x14ac:dyDescent="0.2">
      <c r="A146" s="32"/>
      <c r="B146" s="47"/>
      <c r="C146" s="48"/>
      <c r="D146" s="48"/>
      <c r="E146" s="48"/>
      <c r="F146" s="48"/>
      <c r="G146" s="48"/>
      <c r="H146" s="48"/>
      <c r="I146" s="48"/>
      <c r="J146" s="48"/>
      <c r="K146" s="48"/>
      <c r="L146" s="33"/>
      <c r="M146" s="32"/>
      <c r="O146" s="32"/>
      <c r="P146" s="32"/>
      <c r="Q146" s="32"/>
      <c r="R146" s="32"/>
      <c r="S146" s="32"/>
      <c r="T146" s="32"/>
      <c r="U146" s="32"/>
      <c r="V146" s="32"/>
      <c r="W146" s="32"/>
      <c r="X146" s="32"/>
      <c r="Y146" s="32"/>
      <c r="Z146" s="32"/>
      <c r="AA146" s="32"/>
      <c r="AB146" s="32"/>
      <c r="AC146" s="32"/>
      <c r="AD146" s="32"/>
      <c r="AE146" s="32"/>
    </row>
  </sheetData>
  <autoFilter ref="C125:K145" xr:uid="{00000000-0009-0000-0000-000005000000}"/>
  <mergeCells count="9">
    <mergeCell ref="E87:H87"/>
    <mergeCell ref="E116:H116"/>
    <mergeCell ref="E118:H118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H574"/>
  <sheetViews>
    <sheetView showGridLines="0" workbookViewId="0"/>
  </sheetViews>
  <sheetFormatPr defaultRowHeight="15" x14ac:dyDescent="0.2"/>
  <cols>
    <col min="1" max="1" width="8.33203125" style="1" customWidth="1"/>
    <col min="2" max="2" width="1.6640625" style="1" customWidth="1"/>
    <col min="3" max="3" width="25" style="1" customWidth="1"/>
    <col min="4" max="4" width="75.83203125" style="1" customWidth="1"/>
    <col min="5" max="5" width="13.33203125" style="1" customWidth="1"/>
    <col min="6" max="6" width="20" style="1" customWidth="1"/>
    <col min="7" max="7" width="1.6640625" style="1" customWidth="1"/>
    <col min="8" max="8" width="8.33203125" style="1" customWidth="1"/>
  </cols>
  <sheetData>
    <row r="1" spans="1:8" s="1" customFormat="1" ht="11.25" customHeight="1" x14ac:dyDescent="0.2"/>
    <row r="2" spans="1:8" s="1" customFormat="1" ht="36.950000000000003" customHeight="1" x14ac:dyDescent="0.2"/>
    <row r="3" spans="1:8" s="1" customFormat="1" ht="6.95" customHeight="1" x14ac:dyDescent="0.2">
      <c r="B3" s="18"/>
      <c r="C3" s="19"/>
      <c r="D3" s="19"/>
      <c r="E3" s="19"/>
      <c r="F3" s="19"/>
      <c r="G3" s="19"/>
      <c r="H3" s="20"/>
    </row>
    <row r="4" spans="1:8" s="1" customFormat="1" ht="24.95" customHeight="1" x14ac:dyDescent="0.2">
      <c r="B4" s="20"/>
      <c r="C4" s="21" t="s">
        <v>877</v>
      </c>
      <c r="H4" s="20"/>
    </row>
    <row r="5" spans="1:8" s="1" customFormat="1" ht="12" customHeight="1" x14ac:dyDescent="0.2">
      <c r="B5" s="20"/>
      <c r="C5" s="24" t="s">
        <v>14</v>
      </c>
      <c r="D5" s="236" t="s">
        <v>15</v>
      </c>
      <c r="E5" s="232"/>
      <c r="F5" s="232"/>
      <c r="H5" s="20"/>
    </row>
    <row r="6" spans="1:8" s="1" customFormat="1" ht="36.950000000000003" customHeight="1" x14ac:dyDescent="0.2">
      <c r="B6" s="20"/>
      <c r="C6" s="26" t="s">
        <v>17</v>
      </c>
      <c r="D6" s="233" t="s">
        <v>18</v>
      </c>
      <c r="E6" s="232"/>
      <c r="F6" s="232"/>
      <c r="H6" s="20"/>
    </row>
    <row r="7" spans="1:8" s="1" customFormat="1" ht="16.5" customHeight="1" x14ac:dyDescent="0.2">
      <c r="B7" s="20"/>
      <c r="C7" s="27" t="s">
        <v>23</v>
      </c>
      <c r="D7" s="55" t="str">
        <f>'Rekapitulace stavby'!AN8</f>
        <v>16. 10. 2019</v>
      </c>
      <c r="H7" s="20"/>
    </row>
    <row r="8" spans="1:8" s="2" customFormat="1" ht="10.9" customHeight="1" x14ac:dyDescent="0.2">
      <c r="A8" s="32"/>
      <c r="B8" s="33"/>
      <c r="C8" s="32"/>
      <c r="D8" s="32"/>
      <c r="E8" s="32"/>
      <c r="F8" s="32"/>
      <c r="G8" s="32"/>
      <c r="H8" s="33"/>
    </row>
    <row r="9" spans="1:8" s="11" customFormat="1" ht="29.25" customHeight="1" x14ac:dyDescent="0.2">
      <c r="A9" s="121"/>
      <c r="B9" s="122"/>
      <c r="C9" s="123" t="s">
        <v>58</v>
      </c>
      <c r="D9" s="124" t="s">
        <v>59</v>
      </c>
      <c r="E9" s="124" t="s">
        <v>159</v>
      </c>
      <c r="F9" s="125" t="s">
        <v>878</v>
      </c>
      <c r="G9" s="121"/>
      <c r="H9" s="122"/>
    </row>
    <row r="10" spans="1:8" s="2" customFormat="1" ht="26.45" customHeight="1" x14ac:dyDescent="0.2">
      <c r="A10" s="32"/>
      <c r="B10" s="33"/>
      <c r="C10" s="201" t="s">
        <v>879</v>
      </c>
      <c r="D10" s="201" t="s">
        <v>83</v>
      </c>
      <c r="E10" s="32"/>
      <c r="F10" s="32"/>
      <c r="G10" s="32"/>
      <c r="H10" s="33"/>
    </row>
    <row r="11" spans="1:8" s="2" customFormat="1" ht="16.899999999999999" customHeight="1" x14ac:dyDescent="0.2">
      <c r="A11" s="32"/>
      <c r="B11" s="33"/>
      <c r="C11" s="202" t="s">
        <v>124</v>
      </c>
      <c r="D11" s="203" t="s">
        <v>125</v>
      </c>
      <c r="E11" s="204" t="s">
        <v>1</v>
      </c>
      <c r="F11" s="205">
        <v>1.5860000000000001</v>
      </c>
      <c r="G11" s="32"/>
      <c r="H11" s="33"/>
    </row>
    <row r="12" spans="1:8" s="2" customFormat="1" ht="16.899999999999999" customHeight="1" x14ac:dyDescent="0.2">
      <c r="A12" s="32"/>
      <c r="B12" s="33"/>
      <c r="C12" s="206" t="s">
        <v>1</v>
      </c>
      <c r="D12" s="206" t="s">
        <v>182</v>
      </c>
      <c r="E12" s="17" t="s">
        <v>1</v>
      </c>
      <c r="F12" s="207">
        <v>1.5860000000000001</v>
      </c>
      <c r="G12" s="32"/>
      <c r="H12" s="33"/>
    </row>
    <row r="13" spans="1:8" s="2" customFormat="1" ht="16.899999999999999" customHeight="1" x14ac:dyDescent="0.2">
      <c r="A13" s="32"/>
      <c r="B13" s="33"/>
      <c r="C13" s="206" t="s">
        <v>124</v>
      </c>
      <c r="D13" s="206" t="s">
        <v>183</v>
      </c>
      <c r="E13" s="17" t="s">
        <v>1</v>
      </c>
      <c r="F13" s="207">
        <v>1.5860000000000001</v>
      </c>
      <c r="G13" s="32"/>
      <c r="H13" s="33"/>
    </row>
    <row r="14" spans="1:8" s="2" customFormat="1" ht="16.899999999999999" customHeight="1" x14ac:dyDescent="0.2">
      <c r="A14" s="32"/>
      <c r="B14" s="33"/>
      <c r="C14" s="208" t="s">
        <v>880</v>
      </c>
      <c r="D14" s="32"/>
      <c r="E14" s="32"/>
      <c r="F14" s="32"/>
      <c r="G14" s="32"/>
      <c r="H14" s="33"/>
    </row>
    <row r="15" spans="1:8" s="2" customFormat="1" ht="16.899999999999999" customHeight="1" x14ac:dyDescent="0.2">
      <c r="A15" s="32"/>
      <c r="B15" s="33"/>
      <c r="C15" s="206" t="s">
        <v>175</v>
      </c>
      <c r="D15" s="206" t="s">
        <v>176</v>
      </c>
      <c r="E15" s="17" t="s">
        <v>177</v>
      </c>
      <c r="F15" s="207">
        <v>1.5860000000000001</v>
      </c>
      <c r="G15" s="32"/>
      <c r="H15" s="33"/>
    </row>
    <row r="16" spans="1:8" s="2" customFormat="1" ht="16.899999999999999" customHeight="1" x14ac:dyDescent="0.2">
      <c r="A16" s="32"/>
      <c r="B16" s="33"/>
      <c r="C16" s="206" t="s">
        <v>185</v>
      </c>
      <c r="D16" s="206" t="s">
        <v>186</v>
      </c>
      <c r="E16" s="17" t="s">
        <v>187</v>
      </c>
      <c r="F16" s="207">
        <v>10.573</v>
      </c>
      <c r="G16" s="32"/>
      <c r="H16" s="33"/>
    </row>
    <row r="17" spans="1:8" s="2" customFormat="1" ht="22.5" x14ac:dyDescent="0.2">
      <c r="A17" s="32"/>
      <c r="B17" s="33"/>
      <c r="C17" s="206" t="s">
        <v>191</v>
      </c>
      <c r="D17" s="206" t="s">
        <v>192</v>
      </c>
      <c r="E17" s="17" t="s">
        <v>187</v>
      </c>
      <c r="F17" s="207">
        <v>10.573</v>
      </c>
      <c r="G17" s="32"/>
      <c r="H17" s="33"/>
    </row>
    <row r="18" spans="1:8" s="2" customFormat="1" ht="16.899999999999999" customHeight="1" x14ac:dyDescent="0.2">
      <c r="A18" s="32"/>
      <c r="B18" s="33"/>
      <c r="C18" s="206" t="s">
        <v>194</v>
      </c>
      <c r="D18" s="206" t="s">
        <v>195</v>
      </c>
      <c r="E18" s="17" t="s">
        <v>187</v>
      </c>
      <c r="F18" s="207">
        <v>105.733</v>
      </c>
      <c r="G18" s="32"/>
      <c r="H18" s="33"/>
    </row>
    <row r="19" spans="1:8" s="2" customFormat="1" ht="22.5" x14ac:dyDescent="0.2">
      <c r="A19" s="32"/>
      <c r="B19" s="33"/>
      <c r="C19" s="206" t="s">
        <v>199</v>
      </c>
      <c r="D19" s="206" t="s">
        <v>200</v>
      </c>
      <c r="E19" s="17" t="s">
        <v>187</v>
      </c>
      <c r="F19" s="207">
        <v>10.573</v>
      </c>
      <c r="G19" s="32"/>
      <c r="H19" s="33"/>
    </row>
    <row r="20" spans="1:8" s="2" customFormat="1" ht="16.899999999999999" customHeight="1" x14ac:dyDescent="0.2">
      <c r="A20" s="32"/>
      <c r="B20" s="33"/>
      <c r="C20" s="202" t="s">
        <v>127</v>
      </c>
      <c r="D20" s="203" t="s">
        <v>128</v>
      </c>
      <c r="E20" s="204" t="s">
        <v>1</v>
      </c>
      <c r="F20" s="205">
        <v>8.86</v>
      </c>
      <c r="G20" s="32"/>
      <c r="H20" s="33"/>
    </row>
    <row r="21" spans="1:8" s="2" customFormat="1" ht="16.899999999999999" customHeight="1" x14ac:dyDescent="0.2">
      <c r="A21" s="32"/>
      <c r="B21" s="33"/>
      <c r="C21" s="206" t="s">
        <v>1</v>
      </c>
      <c r="D21" s="206" t="s">
        <v>207</v>
      </c>
      <c r="E21" s="17" t="s">
        <v>1</v>
      </c>
      <c r="F21" s="207">
        <v>5.56</v>
      </c>
      <c r="G21" s="32"/>
      <c r="H21" s="33"/>
    </row>
    <row r="22" spans="1:8" s="2" customFormat="1" ht="16.899999999999999" customHeight="1" x14ac:dyDescent="0.2">
      <c r="A22" s="32"/>
      <c r="B22" s="33"/>
      <c r="C22" s="206" t="s">
        <v>1</v>
      </c>
      <c r="D22" s="206" t="s">
        <v>208</v>
      </c>
      <c r="E22" s="17" t="s">
        <v>1</v>
      </c>
      <c r="F22" s="207">
        <v>3.3</v>
      </c>
      <c r="G22" s="32"/>
      <c r="H22" s="33"/>
    </row>
    <row r="23" spans="1:8" s="2" customFormat="1" ht="16.899999999999999" customHeight="1" x14ac:dyDescent="0.2">
      <c r="A23" s="32"/>
      <c r="B23" s="33"/>
      <c r="C23" s="206" t="s">
        <v>127</v>
      </c>
      <c r="D23" s="206" t="s">
        <v>183</v>
      </c>
      <c r="E23" s="17" t="s">
        <v>1</v>
      </c>
      <c r="F23" s="207">
        <v>8.86</v>
      </c>
      <c r="G23" s="32"/>
      <c r="H23" s="33"/>
    </row>
    <row r="24" spans="1:8" s="2" customFormat="1" ht="16.899999999999999" customHeight="1" x14ac:dyDescent="0.2">
      <c r="A24" s="32"/>
      <c r="B24" s="33"/>
      <c r="C24" s="208" t="s">
        <v>880</v>
      </c>
      <c r="D24" s="32"/>
      <c r="E24" s="32"/>
      <c r="F24" s="32"/>
      <c r="G24" s="32"/>
      <c r="H24" s="33"/>
    </row>
    <row r="25" spans="1:8" s="2" customFormat="1" ht="22.5" x14ac:dyDescent="0.2">
      <c r="A25" s="32"/>
      <c r="B25" s="33"/>
      <c r="C25" s="206" t="s">
        <v>204</v>
      </c>
      <c r="D25" s="206" t="s">
        <v>205</v>
      </c>
      <c r="E25" s="17" t="s">
        <v>187</v>
      </c>
      <c r="F25" s="207">
        <v>8.86</v>
      </c>
      <c r="G25" s="32"/>
      <c r="H25" s="33"/>
    </row>
    <row r="26" spans="1:8" s="2" customFormat="1" ht="16.899999999999999" customHeight="1" x14ac:dyDescent="0.2">
      <c r="A26" s="32"/>
      <c r="B26" s="33"/>
      <c r="C26" s="206" t="s">
        <v>211</v>
      </c>
      <c r="D26" s="206" t="s">
        <v>212</v>
      </c>
      <c r="E26" s="17" t="s">
        <v>187</v>
      </c>
      <c r="F26" s="207">
        <v>9.1259999999999994</v>
      </c>
      <c r="G26" s="32"/>
      <c r="H26" s="33"/>
    </row>
    <row r="27" spans="1:8" s="2" customFormat="1" ht="16.899999999999999" customHeight="1" x14ac:dyDescent="0.2">
      <c r="A27" s="32"/>
      <c r="B27" s="33"/>
      <c r="C27" s="202" t="s">
        <v>130</v>
      </c>
      <c r="D27" s="203" t="s">
        <v>131</v>
      </c>
      <c r="E27" s="204" t="s">
        <v>1</v>
      </c>
      <c r="F27" s="205">
        <v>15.5</v>
      </c>
      <c r="G27" s="32"/>
      <c r="H27" s="33"/>
    </row>
    <row r="28" spans="1:8" s="2" customFormat="1" ht="16.899999999999999" customHeight="1" x14ac:dyDescent="0.2">
      <c r="A28" s="32"/>
      <c r="B28" s="33"/>
      <c r="C28" s="206" t="s">
        <v>1</v>
      </c>
      <c r="D28" s="206" t="s">
        <v>280</v>
      </c>
      <c r="E28" s="17" t="s">
        <v>1</v>
      </c>
      <c r="F28" s="207">
        <v>15.5</v>
      </c>
      <c r="G28" s="32"/>
      <c r="H28" s="33"/>
    </row>
    <row r="29" spans="1:8" s="2" customFormat="1" ht="16.899999999999999" customHeight="1" x14ac:dyDescent="0.2">
      <c r="A29" s="32"/>
      <c r="B29" s="33"/>
      <c r="C29" s="206" t="s">
        <v>130</v>
      </c>
      <c r="D29" s="206" t="s">
        <v>183</v>
      </c>
      <c r="E29" s="17" t="s">
        <v>1</v>
      </c>
      <c r="F29" s="207">
        <v>15.5</v>
      </c>
      <c r="G29" s="32"/>
      <c r="H29" s="33"/>
    </row>
    <row r="30" spans="1:8" s="2" customFormat="1" ht="16.899999999999999" customHeight="1" x14ac:dyDescent="0.2">
      <c r="A30" s="32"/>
      <c r="B30" s="33"/>
      <c r="C30" s="208" t="s">
        <v>880</v>
      </c>
      <c r="D30" s="32"/>
      <c r="E30" s="32"/>
      <c r="F30" s="32"/>
      <c r="G30" s="32"/>
      <c r="H30" s="33"/>
    </row>
    <row r="31" spans="1:8" s="2" customFormat="1" ht="16.899999999999999" customHeight="1" x14ac:dyDescent="0.2">
      <c r="A31" s="32"/>
      <c r="B31" s="33"/>
      <c r="C31" s="206" t="s">
        <v>277</v>
      </c>
      <c r="D31" s="206" t="s">
        <v>278</v>
      </c>
      <c r="E31" s="17" t="s">
        <v>271</v>
      </c>
      <c r="F31" s="207">
        <v>15.5</v>
      </c>
      <c r="G31" s="32"/>
      <c r="H31" s="33"/>
    </row>
    <row r="32" spans="1:8" s="2" customFormat="1" ht="16.899999999999999" customHeight="1" x14ac:dyDescent="0.2">
      <c r="A32" s="32"/>
      <c r="B32" s="33"/>
      <c r="C32" s="206" t="s">
        <v>282</v>
      </c>
      <c r="D32" s="206" t="s">
        <v>283</v>
      </c>
      <c r="E32" s="17" t="s">
        <v>271</v>
      </c>
      <c r="F32" s="207">
        <v>16.274999999999999</v>
      </c>
      <c r="G32" s="32"/>
      <c r="H32" s="33"/>
    </row>
    <row r="33" spans="1:8" s="2" customFormat="1" ht="16.899999999999999" customHeight="1" x14ac:dyDescent="0.2">
      <c r="A33" s="32"/>
      <c r="B33" s="33"/>
      <c r="C33" s="202" t="s">
        <v>111</v>
      </c>
      <c r="D33" s="203" t="s">
        <v>111</v>
      </c>
      <c r="E33" s="204" t="s">
        <v>1</v>
      </c>
      <c r="F33" s="205">
        <v>27.954000000000001</v>
      </c>
      <c r="G33" s="32"/>
      <c r="H33" s="33"/>
    </row>
    <row r="34" spans="1:8" s="2" customFormat="1" ht="16.899999999999999" customHeight="1" x14ac:dyDescent="0.2">
      <c r="A34" s="32"/>
      <c r="B34" s="33"/>
      <c r="C34" s="206" t="s">
        <v>1</v>
      </c>
      <c r="D34" s="206" t="s">
        <v>235</v>
      </c>
      <c r="E34" s="17" t="s">
        <v>1</v>
      </c>
      <c r="F34" s="207">
        <v>30.294</v>
      </c>
      <c r="G34" s="32"/>
      <c r="H34" s="33"/>
    </row>
    <row r="35" spans="1:8" s="2" customFormat="1" ht="16.899999999999999" customHeight="1" x14ac:dyDescent="0.2">
      <c r="A35" s="32"/>
      <c r="B35" s="33"/>
      <c r="C35" s="206" t="s">
        <v>1</v>
      </c>
      <c r="D35" s="206" t="s">
        <v>236</v>
      </c>
      <c r="E35" s="17" t="s">
        <v>1</v>
      </c>
      <c r="F35" s="207">
        <v>-2.34</v>
      </c>
      <c r="G35" s="32"/>
      <c r="H35" s="33"/>
    </row>
    <row r="36" spans="1:8" s="2" customFormat="1" ht="16.899999999999999" customHeight="1" x14ac:dyDescent="0.2">
      <c r="A36" s="32"/>
      <c r="B36" s="33"/>
      <c r="C36" s="206" t="s">
        <v>111</v>
      </c>
      <c r="D36" s="206" t="s">
        <v>237</v>
      </c>
      <c r="E36" s="17" t="s">
        <v>1</v>
      </c>
      <c r="F36" s="207">
        <v>27.954000000000001</v>
      </c>
      <c r="G36" s="32"/>
      <c r="H36" s="33"/>
    </row>
    <row r="37" spans="1:8" s="2" customFormat="1" ht="16.899999999999999" customHeight="1" x14ac:dyDescent="0.2">
      <c r="A37" s="32"/>
      <c r="B37" s="33"/>
      <c r="C37" s="208" t="s">
        <v>880</v>
      </c>
      <c r="D37" s="32"/>
      <c r="E37" s="32"/>
      <c r="F37" s="32"/>
      <c r="G37" s="32"/>
      <c r="H37" s="33"/>
    </row>
    <row r="38" spans="1:8" s="2" customFormat="1" ht="16.899999999999999" customHeight="1" x14ac:dyDescent="0.2">
      <c r="A38" s="32"/>
      <c r="B38" s="33"/>
      <c r="C38" s="206" t="s">
        <v>232</v>
      </c>
      <c r="D38" s="206" t="s">
        <v>233</v>
      </c>
      <c r="E38" s="17" t="s">
        <v>187</v>
      </c>
      <c r="F38" s="207">
        <v>27.954000000000001</v>
      </c>
      <c r="G38" s="32"/>
      <c r="H38" s="33"/>
    </row>
    <row r="39" spans="1:8" s="2" customFormat="1" ht="16.899999999999999" customHeight="1" x14ac:dyDescent="0.2">
      <c r="A39" s="32"/>
      <c r="B39" s="33"/>
      <c r="C39" s="206" t="s">
        <v>239</v>
      </c>
      <c r="D39" s="206" t="s">
        <v>240</v>
      </c>
      <c r="E39" s="17" t="s">
        <v>187</v>
      </c>
      <c r="F39" s="207">
        <v>27.954000000000001</v>
      </c>
      <c r="G39" s="32"/>
      <c r="H39" s="33"/>
    </row>
    <row r="40" spans="1:8" s="2" customFormat="1" ht="16.899999999999999" customHeight="1" x14ac:dyDescent="0.2">
      <c r="A40" s="32"/>
      <c r="B40" s="33"/>
      <c r="C40" s="206" t="s">
        <v>243</v>
      </c>
      <c r="D40" s="206" t="s">
        <v>244</v>
      </c>
      <c r="E40" s="17" t="s">
        <v>187</v>
      </c>
      <c r="F40" s="207">
        <v>27.954000000000001</v>
      </c>
      <c r="G40" s="32"/>
      <c r="H40" s="33"/>
    </row>
    <row r="41" spans="1:8" s="2" customFormat="1" ht="16.899999999999999" customHeight="1" x14ac:dyDescent="0.2">
      <c r="A41" s="32"/>
      <c r="B41" s="33"/>
      <c r="C41" s="206" t="s">
        <v>523</v>
      </c>
      <c r="D41" s="206" t="s">
        <v>524</v>
      </c>
      <c r="E41" s="17" t="s">
        <v>187</v>
      </c>
      <c r="F41" s="207">
        <v>59.750999999999998</v>
      </c>
      <c r="G41" s="32"/>
      <c r="H41" s="33"/>
    </row>
    <row r="42" spans="1:8" s="2" customFormat="1" ht="16.899999999999999" customHeight="1" x14ac:dyDescent="0.2">
      <c r="A42" s="32"/>
      <c r="B42" s="33"/>
      <c r="C42" s="206" t="s">
        <v>527</v>
      </c>
      <c r="D42" s="206" t="s">
        <v>528</v>
      </c>
      <c r="E42" s="17" t="s">
        <v>187</v>
      </c>
      <c r="F42" s="207">
        <v>59.750999999999998</v>
      </c>
      <c r="G42" s="32"/>
      <c r="H42" s="33"/>
    </row>
    <row r="43" spans="1:8" s="2" customFormat="1" ht="16.899999999999999" customHeight="1" x14ac:dyDescent="0.2">
      <c r="A43" s="32"/>
      <c r="B43" s="33"/>
      <c r="C43" s="206" t="s">
        <v>540</v>
      </c>
      <c r="D43" s="206" t="s">
        <v>541</v>
      </c>
      <c r="E43" s="17" t="s">
        <v>187</v>
      </c>
      <c r="F43" s="207">
        <v>59.750999999999998</v>
      </c>
      <c r="G43" s="32"/>
      <c r="H43" s="33"/>
    </row>
    <row r="44" spans="1:8" s="2" customFormat="1" ht="16.899999999999999" customHeight="1" x14ac:dyDescent="0.2">
      <c r="A44" s="32"/>
      <c r="B44" s="33"/>
      <c r="C44" s="206" t="s">
        <v>536</v>
      </c>
      <c r="D44" s="206" t="s">
        <v>537</v>
      </c>
      <c r="E44" s="17" t="s">
        <v>187</v>
      </c>
      <c r="F44" s="207">
        <v>59.750999999999998</v>
      </c>
      <c r="G44" s="32"/>
      <c r="H44" s="33"/>
    </row>
    <row r="45" spans="1:8" s="2" customFormat="1" ht="16.899999999999999" customHeight="1" x14ac:dyDescent="0.2">
      <c r="A45" s="32"/>
      <c r="B45" s="33"/>
      <c r="C45" s="202" t="s">
        <v>113</v>
      </c>
      <c r="D45" s="203" t="s">
        <v>113</v>
      </c>
      <c r="E45" s="204" t="s">
        <v>1</v>
      </c>
      <c r="F45" s="205">
        <v>6.4260000000000002</v>
      </c>
      <c r="G45" s="32"/>
      <c r="H45" s="33"/>
    </row>
    <row r="46" spans="1:8" s="2" customFormat="1" ht="16.899999999999999" customHeight="1" x14ac:dyDescent="0.2">
      <c r="A46" s="32"/>
      <c r="B46" s="33"/>
      <c r="C46" s="206" t="s">
        <v>1</v>
      </c>
      <c r="D46" s="206" t="s">
        <v>530</v>
      </c>
      <c r="E46" s="17" t="s">
        <v>1</v>
      </c>
      <c r="F46" s="207">
        <v>3.1280000000000001</v>
      </c>
      <c r="G46" s="32"/>
      <c r="H46" s="33"/>
    </row>
    <row r="47" spans="1:8" s="2" customFormat="1" ht="16.899999999999999" customHeight="1" x14ac:dyDescent="0.2">
      <c r="A47" s="32"/>
      <c r="B47" s="33"/>
      <c r="C47" s="206" t="s">
        <v>1</v>
      </c>
      <c r="D47" s="206" t="s">
        <v>531</v>
      </c>
      <c r="E47" s="17" t="s">
        <v>1</v>
      </c>
      <c r="F47" s="207">
        <v>3.298</v>
      </c>
      <c r="G47" s="32"/>
      <c r="H47" s="33"/>
    </row>
    <row r="48" spans="1:8" s="2" customFormat="1" ht="16.899999999999999" customHeight="1" x14ac:dyDescent="0.2">
      <c r="A48" s="32"/>
      <c r="B48" s="33"/>
      <c r="C48" s="206" t="s">
        <v>113</v>
      </c>
      <c r="D48" s="206" t="s">
        <v>532</v>
      </c>
      <c r="E48" s="17" t="s">
        <v>1</v>
      </c>
      <c r="F48" s="207">
        <v>6.4260000000000002</v>
      </c>
      <c r="G48" s="32"/>
      <c r="H48" s="33"/>
    </row>
    <row r="49" spans="1:8" s="2" customFormat="1" ht="16.899999999999999" customHeight="1" x14ac:dyDescent="0.2">
      <c r="A49" s="32"/>
      <c r="B49" s="33"/>
      <c r="C49" s="208" t="s">
        <v>880</v>
      </c>
      <c r="D49" s="32"/>
      <c r="E49" s="32"/>
      <c r="F49" s="32"/>
      <c r="G49" s="32"/>
      <c r="H49" s="33"/>
    </row>
    <row r="50" spans="1:8" s="2" customFormat="1" ht="16.899999999999999" customHeight="1" x14ac:dyDescent="0.2">
      <c r="A50" s="32"/>
      <c r="B50" s="33"/>
      <c r="C50" s="206" t="s">
        <v>527</v>
      </c>
      <c r="D50" s="206" t="s">
        <v>528</v>
      </c>
      <c r="E50" s="17" t="s">
        <v>187</v>
      </c>
      <c r="F50" s="207">
        <v>59.750999999999998</v>
      </c>
      <c r="G50" s="32"/>
      <c r="H50" s="33"/>
    </row>
    <row r="51" spans="1:8" s="2" customFormat="1" ht="16.899999999999999" customHeight="1" x14ac:dyDescent="0.2">
      <c r="A51" s="32"/>
      <c r="B51" s="33"/>
      <c r="C51" s="206" t="s">
        <v>523</v>
      </c>
      <c r="D51" s="206" t="s">
        <v>524</v>
      </c>
      <c r="E51" s="17" t="s">
        <v>187</v>
      </c>
      <c r="F51" s="207">
        <v>59.750999999999998</v>
      </c>
      <c r="G51" s="32"/>
      <c r="H51" s="33"/>
    </row>
    <row r="52" spans="1:8" s="2" customFormat="1" ht="16.899999999999999" customHeight="1" x14ac:dyDescent="0.2">
      <c r="A52" s="32"/>
      <c r="B52" s="33"/>
      <c r="C52" s="206" t="s">
        <v>540</v>
      </c>
      <c r="D52" s="206" t="s">
        <v>541</v>
      </c>
      <c r="E52" s="17" t="s">
        <v>187</v>
      </c>
      <c r="F52" s="207">
        <v>59.750999999999998</v>
      </c>
      <c r="G52" s="32"/>
      <c r="H52" s="33"/>
    </row>
    <row r="53" spans="1:8" s="2" customFormat="1" ht="16.899999999999999" customHeight="1" x14ac:dyDescent="0.2">
      <c r="A53" s="32"/>
      <c r="B53" s="33"/>
      <c r="C53" s="206" t="s">
        <v>536</v>
      </c>
      <c r="D53" s="206" t="s">
        <v>537</v>
      </c>
      <c r="E53" s="17" t="s">
        <v>187</v>
      </c>
      <c r="F53" s="207">
        <v>59.750999999999998</v>
      </c>
      <c r="G53" s="32"/>
      <c r="H53" s="33"/>
    </row>
    <row r="54" spans="1:8" s="2" customFormat="1" ht="16.899999999999999" customHeight="1" x14ac:dyDescent="0.2">
      <c r="A54" s="32"/>
      <c r="B54" s="33"/>
      <c r="C54" s="202" t="s">
        <v>562</v>
      </c>
      <c r="D54" s="203" t="s">
        <v>562</v>
      </c>
      <c r="E54" s="204" t="s">
        <v>1</v>
      </c>
      <c r="F54" s="205">
        <v>1</v>
      </c>
      <c r="G54" s="32"/>
      <c r="H54" s="33"/>
    </row>
    <row r="55" spans="1:8" s="2" customFormat="1" ht="16.899999999999999" customHeight="1" x14ac:dyDescent="0.2">
      <c r="A55" s="32"/>
      <c r="B55" s="33"/>
      <c r="C55" s="206" t="s">
        <v>1</v>
      </c>
      <c r="D55" s="206" t="s">
        <v>555</v>
      </c>
      <c r="E55" s="17" t="s">
        <v>1</v>
      </c>
      <c r="F55" s="207">
        <v>1</v>
      </c>
      <c r="G55" s="32"/>
      <c r="H55" s="33"/>
    </row>
    <row r="56" spans="1:8" s="2" customFormat="1" ht="16.899999999999999" customHeight="1" x14ac:dyDescent="0.2">
      <c r="A56" s="32"/>
      <c r="B56" s="33"/>
      <c r="C56" s="206" t="s">
        <v>562</v>
      </c>
      <c r="D56" s="206" t="s">
        <v>563</v>
      </c>
      <c r="E56" s="17" t="s">
        <v>1</v>
      </c>
      <c r="F56" s="207">
        <v>1</v>
      </c>
      <c r="G56" s="32"/>
      <c r="H56" s="33"/>
    </row>
    <row r="57" spans="1:8" s="2" customFormat="1" ht="16.899999999999999" customHeight="1" x14ac:dyDescent="0.2">
      <c r="A57" s="32"/>
      <c r="B57" s="33"/>
      <c r="C57" s="202" t="s">
        <v>106</v>
      </c>
      <c r="D57" s="203" t="s">
        <v>106</v>
      </c>
      <c r="E57" s="204" t="s">
        <v>1</v>
      </c>
      <c r="F57" s="205">
        <v>6.32</v>
      </c>
      <c r="G57" s="32"/>
      <c r="H57" s="33"/>
    </row>
    <row r="58" spans="1:8" s="2" customFormat="1" ht="16.899999999999999" customHeight="1" x14ac:dyDescent="0.2">
      <c r="A58" s="32"/>
      <c r="B58" s="33"/>
      <c r="C58" s="206" t="s">
        <v>1</v>
      </c>
      <c r="D58" s="206" t="s">
        <v>250</v>
      </c>
      <c r="E58" s="17" t="s">
        <v>1</v>
      </c>
      <c r="F58" s="207">
        <v>6.32</v>
      </c>
      <c r="G58" s="32"/>
      <c r="H58" s="33"/>
    </row>
    <row r="59" spans="1:8" s="2" customFormat="1" ht="16.899999999999999" customHeight="1" x14ac:dyDescent="0.2">
      <c r="A59" s="32"/>
      <c r="B59" s="33"/>
      <c r="C59" s="206" t="s">
        <v>106</v>
      </c>
      <c r="D59" s="206" t="s">
        <v>251</v>
      </c>
      <c r="E59" s="17" t="s">
        <v>1</v>
      </c>
      <c r="F59" s="207">
        <v>6.32</v>
      </c>
      <c r="G59" s="32"/>
      <c r="H59" s="33"/>
    </row>
    <row r="60" spans="1:8" s="2" customFormat="1" ht="16.899999999999999" customHeight="1" x14ac:dyDescent="0.2">
      <c r="A60" s="32"/>
      <c r="B60" s="33"/>
      <c r="C60" s="208" t="s">
        <v>880</v>
      </c>
      <c r="D60" s="32"/>
      <c r="E60" s="32"/>
      <c r="F60" s="32"/>
      <c r="G60" s="32"/>
      <c r="H60" s="33"/>
    </row>
    <row r="61" spans="1:8" s="2" customFormat="1" ht="16.899999999999999" customHeight="1" x14ac:dyDescent="0.2">
      <c r="A61" s="32"/>
      <c r="B61" s="33"/>
      <c r="C61" s="206" t="s">
        <v>247</v>
      </c>
      <c r="D61" s="206" t="s">
        <v>248</v>
      </c>
      <c r="E61" s="17" t="s">
        <v>187</v>
      </c>
      <c r="F61" s="207">
        <v>12.074999999999999</v>
      </c>
      <c r="G61" s="32"/>
      <c r="H61" s="33"/>
    </row>
    <row r="62" spans="1:8" s="2" customFormat="1" ht="16.899999999999999" customHeight="1" x14ac:dyDescent="0.2">
      <c r="A62" s="32"/>
      <c r="B62" s="33"/>
      <c r="C62" s="206" t="s">
        <v>544</v>
      </c>
      <c r="D62" s="206" t="s">
        <v>545</v>
      </c>
      <c r="E62" s="17" t="s">
        <v>187</v>
      </c>
      <c r="F62" s="207">
        <v>12.074999999999999</v>
      </c>
      <c r="G62" s="32"/>
      <c r="H62" s="33"/>
    </row>
    <row r="63" spans="1:8" s="2" customFormat="1" ht="16.899999999999999" customHeight="1" x14ac:dyDescent="0.2">
      <c r="A63" s="32"/>
      <c r="B63" s="33"/>
      <c r="C63" s="206" t="s">
        <v>548</v>
      </c>
      <c r="D63" s="206" t="s">
        <v>549</v>
      </c>
      <c r="E63" s="17" t="s">
        <v>187</v>
      </c>
      <c r="F63" s="207">
        <v>12.074999999999999</v>
      </c>
      <c r="G63" s="32"/>
      <c r="H63" s="33"/>
    </row>
    <row r="64" spans="1:8" s="2" customFormat="1" ht="16.899999999999999" customHeight="1" x14ac:dyDescent="0.2">
      <c r="A64" s="32"/>
      <c r="B64" s="33"/>
      <c r="C64" s="202" t="s">
        <v>119</v>
      </c>
      <c r="D64" s="203" t="s">
        <v>119</v>
      </c>
      <c r="E64" s="204" t="s">
        <v>1</v>
      </c>
      <c r="F64" s="205">
        <v>17.72</v>
      </c>
      <c r="G64" s="32"/>
      <c r="H64" s="33"/>
    </row>
    <row r="65" spans="1:8" s="2" customFormat="1" ht="16.899999999999999" customHeight="1" x14ac:dyDescent="0.2">
      <c r="A65" s="32"/>
      <c r="B65" s="33"/>
      <c r="C65" s="206" t="s">
        <v>1</v>
      </c>
      <c r="D65" s="206" t="s">
        <v>370</v>
      </c>
      <c r="E65" s="17" t="s">
        <v>1</v>
      </c>
      <c r="F65" s="207">
        <v>12.896000000000001</v>
      </c>
      <c r="G65" s="32"/>
      <c r="H65" s="33"/>
    </row>
    <row r="66" spans="1:8" s="2" customFormat="1" ht="16.899999999999999" customHeight="1" x14ac:dyDescent="0.2">
      <c r="A66" s="32"/>
      <c r="B66" s="33"/>
      <c r="C66" s="206" t="s">
        <v>1</v>
      </c>
      <c r="D66" s="206" t="s">
        <v>371</v>
      </c>
      <c r="E66" s="17" t="s">
        <v>1</v>
      </c>
      <c r="F66" s="207">
        <v>4.8239999999999998</v>
      </c>
      <c r="G66" s="32"/>
      <c r="H66" s="33"/>
    </row>
    <row r="67" spans="1:8" s="2" customFormat="1" ht="16.899999999999999" customHeight="1" x14ac:dyDescent="0.2">
      <c r="A67" s="32"/>
      <c r="B67" s="33"/>
      <c r="C67" s="206" t="s">
        <v>119</v>
      </c>
      <c r="D67" s="206" t="s">
        <v>372</v>
      </c>
      <c r="E67" s="17" t="s">
        <v>1</v>
      </c>
      <c r="F67" s="207">
        <v>17.72</v>
      </c>
      <c r="G67" s="32"/>
      <c r="H67" s="33"/>
    </row>
    <row r="68" spans="1:8" s="2" customFormat="1" ht="16.899999999999999" customHeight="1" x14ac:dyDescent="0.2">
      <c r="A68" s="32"/>
      <c r="B68" s="33"/>
      <c r="C68" s="208" t="s">
        <v>880</v>
      </c>
      <c r="D68" s="32"/>
      <c r="E68" s="32"/>
      <c r="F68" s="32"/>
      <c r="G68" s="32"/>
      <c r="H68" s="33"/>
    </row>
    <row r="69" spans="1:8" s="2" customFormat="1" ht="16.899999999999999" customHeight="1" x14ac:dyDescent="0.2">
      <c r="A69" s="32"/>
      <c r="B69" s="33"/>
      <c r="C69" s="206" t="s">
        <v>367</v>
      </c>
      <c r="D69" s="206" t="s">
        <v>368</v>
      </c>
      <c r="E69" s="17" t="s">
        <v>187</v>
      </c>
      <c r="F69" s="207">
        <v>17.72</v>
      </c>
      <c r="G69" s="32"/>
      <c r="H69" s="33"/>
    </row>
    <row r="70" spans="1:8" s="2" customFormat="1" ht="22.5" x14ac:dyDescent="0.2">
      <c r="A70" s="32"/>
      <c r="B70" s="33"/>
      <c r="C70" s="206" t="s">
        <v>362</v>
      </c>
      <c r="D70" s="206" t="s">
        <v>363</v>
      </c>
      <c r="E70" s="17" t="s">
        <v>177</v>
      </c>
      <c r="F70" s="207">
        <v>0.42499999999999999</v>
      </c>
      <c r="G70" s="32"/>
      <c r="H70" s="33"/>
    </row>
    <row r="71" spans="1:8" s="2" customFormat="1" ht="16.899999999999999" customHeight="1" x14ac:dyDescent="0.2">
      <c r="A71" s="32"/>
      <c r="B71" s="33"/>
      <c r="C71" s="206" t="s">
        <v>383</v>
      </c>
      <c r="D71" s="206" t="s">
        <v>384</v>
      </c>
      <c r="E71" s="17" t="s">
        <v>177</v>
      </c>
      <c r="F71" s="207">
        <v>0.42499999999999999</v>
      </c>
      <c r="G71" s="32"/>
      <c r="H71" s="33"/>
    </row>
    <row r="72" spans="1:8" s="2" customFormat="1" ht="16.899999999999999" customHeight="1" x14ac:dyDescent="0.2">
      <c r="A72" s="32"/>
      <c r="B72" s="33"/>
      <c r="C72" s="206" t="s">
        <v>407</v>
      </c>
      <c r="D72" s="206" t="s">
        <v>408</v>
      </c>
      <c r="E72" s="17" t="s">
        <v>187</v>
      </c>
      <c r="F72" s="207">
        <v>17.72</v>
      </c>
      <c r="G72" s="32"/>
      <c r="H72" s="33"/>
    </row>
    <row r="73" spans="1:8" s="2" customFormat="1" ht="16.899999999999999" customHeight="1" x14ac:dyDescent="0.2">
      <c r="A73" s="32"/>
      <c r="B73" s="33"/>
      <c r="C73" s="206" t="s">
        <v>440</v>
      </c>
      <c r="D73" s="206" t="s">
        <v>441</v>
      </c>
      <c r="E73" s="17" t="s">
        <v>187</v>
      </c>
      <c r="F73" s="207">
        <v>17.72</v>
      </c>
      <c r="G73" s="32"/>
      <c r="H73" s="33"/>
    </row>
    <row r="74" spans="1:8" s="2" customFormat="1" ht="16.899999999999999" customHeight="1" x14ac:dyDescent="0.2">
      <c r="A74" s="32"/>
      <c r="B74" s="33"/>
      <c r="C74" s="206" t="s">
        <v>374</v>
      </c>
      <c r="D74" s="206" t="s">
        <v>375</v>
      </c>
      <c r="E74" s="17" t="s">
        <v>177</v>
      </c>
      <c r="F74" s="207">
        <v>0.46800000000000003</v>
      </c>
      <c r="G74" s="32"/>
      <c r="H74" s="33"/>
    </row>
    <row r="75" spans="1:8" s="2" customFormat="1" ht="16.899999999999999" customHeight="1" x14ac:dyDescent="0.2">
      <c r="A75" s="32"/>
      <c r="B75" s="33"/>
      <c r="C75" s="206" t="s">
        <v>444</v>
      </c>
      <c r="D75" s="206" t="s">
        <v>445</v>
      </c>
      <c r="E75" s="17" t="s">
        <v>187</v>
      </c>
      <c r="F75" s="207">
        <v>19.492000000000001</v>
      </c>
      <c r="G75" s="32"/>
      <c r="H75" s="33"/>
    </row>
    <row r="76" spans="1:8" s="2" customFormat="1" ht="16.899999999999999" customHeight="1" x14ac:dyDescent="0.2">
      <c r="A76" s="32"/>
      <c r="B76" s="33"/>
      <c r="C76" s="202" t="s">
        <v>120</v>
      </c>
      <c r="D76" s="203" t="s">
        <v>120</v>
      </c>
      <c r="E76" s="204" t="s">
        <v>1</v>
      </c>
      <c r="F76" s="205">
        <v>2.73</v>
      </c>
      <c r="G76" s="32"/>
      <c r="H76" s="33"/>
    </row>
    <row r="77" spans="1:8" s="2" customFormat="1" ht="16.899999999999999" customHeight="1" x14ac:dyDescent="0.2">
      <c r="A77" s="32"/>
      <c r="B77" s="33"/>
      <c r="C77" s="206" t="s">
        <v>1</v>
      </c>
      <c r="D77" s="206" t="s">
        <v>458</v>
      </c>
      <c r="E77" s="17" t="s">
        <v>1</v>
      </c>
      <c r="F77" s="207">
        <v>2.73</v>
      </c>
      <c r="G77" s="32"/>
      <c r="H77" s="33"/>
    </row>
    <row r="78" spans="1:8" s="2" customFormat="1" ht="16.899999999999999" customHeight="1" x14ac:dyDescent="0.2">
      <c r="A78" s="32"/>
      <c r="B78" s="33"/>
      <c r="C78" s="206" t="s">
        <v>120</v>
      </c>
      <c r="D78" s="206" t="s">
        <v>465</v>
      </c>
      <c r="E78" s="17" t="s">
        <v>1</v>
      </c>
      <c r="F78" s="207">
        <v>2.73</v>
      </c>
      <c r="G78" s="32"/>
      <c r="H78" s="33"/>
    </row>
    <row r="79" spans="1:8" s="2" customFormat="1" ht="16.899999999999999" customHeight="1" x14ac:dyDescent="0.2">
      <c r="A79" s="32"/>
      <c r="B79" s="33"/>
      <c r="C79" s="208" t="s">
        <v>880</v>
      </c>
      <c r="D79" s="32"/>
      <c r="E79" s="32"/>
      <c r="F79" s="32"/>
      <c r="G79" s="32"/>
      <c r="H79" s="33"/>
    </row>
    <row r="80" spans="1:8" s="2" customFormat="1" ht="16.899999999999999" customHeight="1" x14ac:dyDescent="0.2">
      <c r="A80" s="32"/>
      <c r="B80" s="33"/>
      <c r="C80" s="206" t="s">
        <v>462</v>
      </c>
      <c r="D80" s="206" t="s">
        <v>463</v>
      </c>
      <c r="E80" s="17" t="s">
        <v>187</v>
      </c>
      <c r="F80" s="207">
        <v>2.73</v>
      </c>
      <c r="G80" s="32"/>
      <c r="H80" s="33"/>
    </row>
    <row r="81" spans="1:8" s="2" customFormat="1" ht="16.899999999999999" customHeight="1" x14ac:dyDescent="0.2">
      <c r="A81" s="32"/>
      <c r="B81" s="33"/>
      <c r="C81" s="206" t="s">
        <v>486</v>
      </c>
      <c r="D81" s="206" t="s">
        <v>487</v>
      </c>
      <c r="E81" s="17" t="s">
        <v>187</v>
      </c>
      <c r="F81" s="207">
        <v>8.19</v>
      </c>
      <c r="G81" s="32"/>
      <c r="H81" s="33"/>
    </row>
    <row r="82" spans="1:8" s="2" customFormat="1" ht="16.899999999999999" customHeight="1" x14ac:dyDescent="0.2">
      <c r="A82" s="32"/>
      <c r="B82" s="33"/>
      <c r="C82" s="206" t="s">
        <v>491</v>
      </c>
      <c r="D82" s="206" t="s">
        <v>492</v>
      </c>
      <c r="E82" s="17" t="s">
        <v>187</v>
      </c>
      <c r="F82" s="207">
        <v>8.19</v>
      </c>
      <c r="G82" s="32"/>
      <c r="H82" s="33"/>
    </row>
    <row r="83" spans="1:8" s="2" customFormat="1" ht="16.899999999999999" customHeight="1" x14ac:dyDescent="0.2">
      <c r="A83" s="32"/>
      <c r="B83" s="33"/>
      <c r="C83" s="206" t="s">
        <v>495</v>
      </c>
      <c r="D83" s="206" t="s">
        <v>496</v>
      </c>
      <c r="E83" s="17" t="s">
        <v>187</v>
      </c>
      <c r="F83" s="207">
        <v>8.19</v>
      </c>
      <c r="G83" s="32"/>
      <c r="H83" s="33"/>
    </row>
    <row r="84" spans="1:8" s="2" customFormat="1" ht="16.899999999999999" customHeight="1" x14ac:dyDescent="0.2">
      <c r="A84" s="32"/>
      <c r="B84" s="33"/>
      <c r="C84" s="202" t="s">
        <v>101</v>
      </c>
      <c r="D84" s="203" t="s">
        <v>101</v>
      </c>
      <c r="E84" s="204" t="s">
        <v>1</v>
      </c>
      <c r="F84" s="205">
        <v>21.800999999999998</v>
      </c>
      <c r="G84" s="32"/>
      <c r="H84" s="33"/>
    </row>
    <row r="85" spans="1:8" s="2" customFormat="1" ht="16.899999999999999" customHeight="1" x14ac:dyDescent="0.2">
      <c r="A85" s="32"/>
      <c r="B85" s="33"/>
      <c r="C85" s="206" t="s">
        <v>1</v>
      </c>
      <c r="D85" s="206" t="s">
        <v>220</v>
      </c>
      <c r="E85" s="17" t="s">
        <v>1</v>
      </c>
      <c r="F85" s="207">
        <v>24.530999999999999</v>
      </c>
      <c r="G85" s="32"/>
      <c r="H85" s="33"/>
    </row>
    <row r="86" spans="1:8" s="2" customFormat="1" ht="16.899999999999999" customHeight="1" x14ac:dyDescent="0.2">
      <c r="A86" s="32"/>
      <c r="B86" s="33"/>
      <c r="C86" s="206" t="s">
        <v>1</v>
      </c>
      <c r="D86" s="206" t="s">
        <v>221</v>
      </c>
      <c r="E86" s="17" t="s">
        <v>1</v>
      </c>
      <c r="F86" s="207">
        <v>-2.73</v>
      </c>
      <c r="G86" s="32"/>
      <c r="H86" s="33"/>
    </row>
    <row r="87" spans="1:8" s="2" customFormat="1" ht="16.899999999999999" customHeight="1" x14ac:dyDescent="0.2">
      <c r="A87" s="32"/>
      <c r="B87" s="33"/>
      <c r="C87" s="206" t="s">
        <v>101</v>
      </c>
      <c r="D87" s="206" t="s">
        <v>222</v>
      </c>
      <c r="E87" s="17" t="s">
        <v>1</v>
      </c>
      <c r="F87" s="207">
        <v>21.800999999999998</v>
      </c>
      <c r="G87" s="32"/>
      <c r="H87" s="33"/>
    </row>
    <row r="88" spans="1:8" s="2" customFormat="1" ht="16.899999999999999" customHeight="1" x14ac:dyDescent="0.2">
      <c r="A88" s="32"/>
      <c r="B88" s="33"/>
      <c r="C88" s="208" t="s">
        <v>880</v>
      </c>
      <c r="D88" s="32"/>
      <c r="E88" s="32"/>
      <c r="F88" s="32"/>
      <c r="G88" s="32"/>
      <c r="H88" s="33"/>
    </row>
    <row r="89" spans="1:8" s="2" customFormat="1" ht="16.899999999999999" customHeight="1" x14ac:dyDescent="0.2">
      <c r="A89" s="32"/>
      <c r="B89" s="33"/>
      <c r="C89" s="206" t="s">
        <v>217</v>
      </c>
      <c r="D89" s="206" t="s">
        <v>218</v>
      </c>
      <c r="E89" s="17" t="s">
        <v>187</v>
      </c>
      <c r="F89" s="207">
        <v>21.800999999999998</v>
      </c>
      <c r="G89" s="32"/>
      <c r="H89" s="33"/>
    </row>
    <row r="90" spans="1:8" s="2" customFormat="1" ht="16.899999999999999" customHeight="1" x14ac:dyDescent="0.2">
      <c r="A90" s="32"/>
      <c r="B90" s="33"/>
      <c r="C90" s="206" t="s">
        <v>224</v>
      </c>
      <c r="D90" s="206" t="s">
        <v>225</v>
      </c>
      <c r="E90" s="17" t="s">
        <v>187</v>
      </c>
      <c r="F90" s="207">
        <v>21.800999999999998</v>
      </c>
      <c r="G90" s="32"/>
      <c r="H90" s="33"/>
    </row>
    <row r="91" spans="1:8" s="2" customFormat="1" ht="16.899999999999999" customHeight="1" x14ac:dyDescent="0.2">
      <c r="A91" s="32"/>
      <c r="B91" s="33"/>
      <c r="C91" s="206" t="s">
        <v>228</v>
      </c>
      <c r="D91" s="206" t="s">
        <v>229</v>
      </c>
      <c r="E91" s="17" t="s">
        <v>187</v>
      </c>
      <c r="F91" s="207">
        <v>21.800999999999998</v>
      </c>
      <c r="G91" s="32"/>
      <c r="H91" s="33"/>
    </row>
    <row r="92" spans="1:8" s="2" customFormat="1" ht="16.899999999999999" customHeight="1" x14ac:dyDescent="0.2">
      <c r="A92" s="32"/>
      <c r="B92" s="33"/>
      <c r="C92" s="206" t="s">
        <v>523</v>
      </c>
      <c r="D92" s="206" t="s">
        <v>524</v>
      </c>
      <c r="E92" s="17" t="s">
        <v>187</v>
      </c>
      <c r="F92" s="207">
        <v>59.750999999999998</v>
      </c>
      <c r="G92" s="32"/>
      <c r="H92" s="33"/>
    </row>
    <row r="93" spans="1:8" s="2" customFormat="1" ht="16.899999999999999" customHeight="1" x14ac:dyDescent="0.2">
      <c r="A93" s="32"/>
      <c r="B93" s="33"/>
      <c r="C93" s="206" t="s">
        <v>527</v>
      </c>
      <c r="D93" s="206" t="s">
        <v>528</v>
      </c>
      <c r="E93" s="17" t="s">
        <v>187</v>
      </c>
      <c r="F93" s="207">
        <v>59.750999999999998</v>
      </c>
      <c r="G93" s="32"/>
      <c r="H93" s="33"/>
    </row>
    <row r="94" spans="1:8" s="2" customFormat="1" ht="16.899999999999999" customHeight="1" x14ac:dyDescent="0.2">
      <c r="A94" s="32"/>
      <c r="B94" s="33"/>
      <c r="C94" s="206" t="s">
        <v>540</v>
      </c>
      <c r="D94" s="206" t="s">
        <v>541</v>
      </c>
      <c r="E94" s="17" t="s">
        <v>187</v>
      </c>
      <c r="F94" s="207">
        <v>59.750999999999998</v>
      </c>
      <c r="G94" s="32"/>
      <c r="H94" s="33"/>
    </row>
    <row r="95" spans="1:8" s="2" customFormat="1" ht="16.899999999999999" customHeight="1" x14ac:dyDescent="0.2">
      <c r="A95" s="32"/>
      <c r="B95" s="33"/>
      <c r="C95" s="206" t="s">
        <v>536</v>
      </c>
      <c r="D95" s="206" t="s">
        <v>537</v>
      </c>
      <c r="E95" s="17" t="s">
        <v>187</v>
      </c>
      <c r="F95" s="207">
        <v>59.750999999999998</v>
      </c>
      <c r="G95" s="32"/>
      <c r="H95" s="33"/>
    </row>
    <row r="96" spans="1:8" s="2" customFormat="1" ht="16.899999999999999" customHeight="1" x14ac:dyDescent="0.2">
      <c r="A96" s="32"/>
      <c r="B96" s="33"/>
      <c r="C96" s="202" t="s">
        <v>122</v>
      </c>
      <c r="D96" s="203" t="s">
        <v>122</v>
      </c>
      <c r="E96" s="204" t="s">
        <v>1</v>
      </c>
      <c r="F96" s="205">
        <v>3.57</v>
      </c>
      <c r="G96" s="32"/>
      <c r="H96" s="33"/>
    </row>
    <row r="97" spans="1:8" s="2" customFormat="1" ht="16.899999999999999" customHeight="1" x14ac:dyDescent="0.2">
      <c r="A97" s="32"/>
      <c r="B97" s="33"/>
      <c r="C97" s="206" t="s">
        <v>1</v>
      </c>
      <c r="D97" s="206" t="s">
        <v>533</v>
      </c>
      <c r="E97" s="17" t="s">
        <v>1</v>
      </c>
      <c r="F97" s="207">
        <v>3.57</v>
      </c>
      <c r="G97" s="32"/>
      <c r="H97" s="33"/>
    </row>
    <row r="98" spans="1:8" s="2" customFormat="1" ht="16.899999999999999" customHeight="1" x14ac:dyDescent="0.2">
      <c r="A98" s="32"/>
      <c r="B98" s="33"/>
      <c r="C98" s="206" t="s">
        <v>122</v>
      </c>
      <c r="D98" s="206" t="s">
        <v>534</v>
      </c>
      <c r="E98" s="17" t="s">
        <v>1</v>
      </c>
      <c r="F98" s="207">
        <v>3.57</v>
      </c>
      <c r="G98" s="32"/>
      <c r="H98" s="33"/>
    </row>
    <row r="99" spans="1:8" s="2" customFormat="1" ht="16.899999999999999" customHeight="1" x14ac:dyDescent="0.2">
      <c r="A99" s="32"/>
      <c r="B99" s="33"/>
      <c r="C99" s="208" t="s">
        <v>880</v>
      </c>
      <c r="D99" s="32"/>
      <c r="E99" s="32"/>
      <c r="F99" s="32"/>
      <c r="G99" s="32"/>
      <c r="H99" s="33"/>
    </row>
    <row r="100" spans="1:8" s="2" customFormat="1" ht="16.899999999999999" customHeight="1" x14ac:dyDescent="0.2">
      <c r="A100" s="32"/>
      <c r="B100" s="33"/>
      <c r="C100" s="206" t="s">
        <v>527</v>
      </c>
      <c r="D100" s="206" t="s">
        <v>528</v>
      </c>
      <c r="E100" s="17" t="s">
        <v>187</v>
      </c>
      <c r="F100" s="207">
        <v>59.750999999999998</v>
      </c>
      <c r="G100" s="32"/>
      <c r="H100" s="33"/>
    </row>
    <row r="101" spans="1:8" s="2" customFormat="1" ht="16.899999999999999" customHeight="1" x14ac:dyDescent="0.2">
      <c r="A101" s="32"/>
      <c r="B101" s="33"/>
      <c r="C101" s="206" t="s">
        <v>523</v>
      </c>
      <c r="D101" s="206" t="s">
        <v>524</v>
      </c>
      <c r="E101" s="17" t="s">
        <v>187</v>
      </c>
      <c r="F101" s="207">
        <v>59.750999999999998</v>
      </c>
      <c r="G101" s="32"/>
      <c r="H101" s="33"/>
    </row>
    <row r="102" spans="1:8" s="2" customFormat="1" ht="16.899999999999999" customHeight="1" x14ac:dyDescent="0.2">
      <c r="A102" s="32"/>
      <c r="B102" s="33"/>
      <c r="C102" s="206" t="s">
        <v>540</v>
      </c>
      <c r="D102" s="206" t="s">
        <v>541</v>
      </c>
      <c r="E102" s="17" t="s">
        <v>187</v>
      </c>
      <c r="F102" s="207">
        <v>59.750999999999998</v>
      </c>
      <c r="G102" s="32"/>
      <c r="H102" s="33"/>
    </row>
    <row r="103" spans="1:8" s="2" customFormat="1" ht="16.899999999999999" customHeight="1" x14ac:dyDescent="0.2">
      <c r="A103" s="32"/>
      <c r="B103" s="33"/>
      <c r="C103" s="206" t="s">
        <v>536</v>
      </c>
      <c r="D103" s="206" t="s">
        <v>537</v>
      </c>
      <c r="E103" s="17" t="s">
        <v>187</v>
      </c>
      <c r="F103" s="207">
        <v>59.750999999999998</v>
      </c>
      <c r="G103" s="32"/>
      <c r="H103" s="33"/>
    </row>
    <row r="104" spans="1:8" s="2" customFormat="1" ht="16.899999999999999" customHeight="1" x14ac:dyDescent="0.2">
      <c r="A104" s="32"/>
      <c r="B104" s="33"/>
      <c r="C104" s="202" t="s">
        <v>105</v>
      </c>
      <c r="D104" s="203" t="s">
        <v>105</v>
      </c>
      <c r="E104" s="204" t="s">
        <v>1</v>
      </c>
      <c r="F104" s="205">
        <v>1</v>
      </c>
      <c r="G104" s="32"/>
      <c r="H104" s="33"/>
    </row>
    <row r="105" spans="1:8" s="2" customFormat="1" ht="16.899999999999999" customHeight="1" x14ac:dyDescent="0.2">
      <c r="A105" s="32"/>
      <c r="B105" s="33"/>
      <c r="C105" s="206" t="s">
        <v>1</v>
      </c>
      <c r="D105" s="206" t="s">
        <v>471</v>
      </c>
      <c r="E105" s="17" t="s">
        <v>1</v>
      </c>
      <c r="F105" s="207">
        <v>1</v>
      </c>
      <c r="G105" s="32"/>
      <c r="H105" s="33"/>
    </row>
    <row r="106" spans="1:8" s="2" customFormat="1" ht="16.899999999999999" customHeight="1" x14ac:dyDescent="0.2">
      <c r="A106" s="32"/>
      <c r="B106" s="33"/>
      <c r="C106" s="206" t="s">
        <v>105</v>
      </c>
      <c r="D106" s="206" t="s">
        <v>472</v>
      </c>
      <c r="E106" s="17" t="s">
        <v>1</v>
      </c>
      <c r="F106" s="207">
        <v>1</v>
      </c>
      <c r="G106" s="32"/>
      <c r="H106" s="33"/>
    </row>
    <row r="107" spans="1:8" s="2" customFormat="1" ht="16.899999999999999" customHeight="1" x14ac:dyDescent="0.2">
      <c r="A107" s="32"/>
      <c r="B107" s="33"/>
      <c r="C107" s="208" t="s">
        <v>880</v>
      </c>
      <c r="D107" s="32"/>
      <c r="E107" s="32"/>
      <c r="F107" s="32"/>
      <c r="G107" s="32"/>
      <c r="H107" s="33"/>
    </row>
    <row r="108" spans="1:8" s="2" customFormat="1" ht="16.899999999999999" customHeight="1" x14ac:dyDescent="0.2">
      <c r="A108" s="32"/>
      <c r="B108" s="33"/>
      <c r="C108" s="206" t="s">
        <v>467</v>
      </c>
      <c r="D108" s="206" t="s">
        <v>468</v>
      </c>
      <c r="E108" s="17" t="s">
        <v>469</v>
      </c>
      <c r="F108" s="207">
        <v>1</v>
      </c>
      <c r="G108" s="32"/>
      <c r="H108" s="33"/>
    </row>
    <row r="109" spans="1:8" s="2" customFormat="1" ht="16.899999999999999" customHeight="1" x14ac:dyDescent="0.2">
      <c r="A109" s="32"/>
      <c r="B109" s="33"/>
      <c r="C109" s="206" t="s">
        <v>499</v>
      </c>
      <c r="D109" s="206" t="s">
        <v>487</v>
      </c>
      <c r="E109" s="17" t="s">
        <v>469</v>
      </c>
      <c r="F109" s="207">
        <v>1</v>
      </c>
      <c r="G109" s="32"/>
      <c r="H109" s="33"/>
    </row>
    <row r="110" spans="1:8" s="2" customFormat="1" ht="16.899999999999999" customHeight="1" x14ac:dyDescent="0.2">
      <c r="A110" s="32"/>
      <c r="B110" s="33"/>
      <c r="C110" s="206" t="s">
        <v>502</v>
      </c>
      <c r="D110" s="206" t="s">
        <v>492</v>
      </c>
      <c r="E110" s="17" t="s">
        <v>469</v>
      </c>
      <c r="F110" s="207">
        <v>1</v>
      </c>
      <c r="G110" s="32"/>
      <c r="H110" s="33"/>
    </row>
    <row r="111" spans="1:8" s="2" customFormat="1" ht="16.899999999999999" customHeight="1" x14ac:dyDescent="0.2">
      <c r="A111" s="32"/>
      <c r="B111" s="33"/>
      <c r="C111" s="206" t="s">
        <v>505</v>
      </c>
      <c r="D111" s="206" t="s">
        <v>496</v>
      </c>
      <c r="E111" s="17" t="s">
        <v>469</v>
      </c>
      <c r="F111" s="207">
        <v>1</v>
      </c>
      <c r="G111" s="32"/>
      <c r="H111" s="33"/>
    </row>
    <row r="112" spans="1:8" s="2" customFormat="1" ht="16.899999999999999" customHeight="1" x14ac:dyDescent="0.2">
      <c r="A112" s="32"/>
      <c r="B112" s="33"/>
      <c r="C112" s="202" t="s">
        <v>133</v>
      </c>
      <c r="D112" s="203" t="s">
        <v>133</v>
      </c>
      <c r="E112" s="204" t="s">
        <v>1</v>
      </c>
      <c r="F112" s="205">
        <v>3.78</v>
      </c>
      <c r="G112" s="32"/>
      <c r="H112" s="33"/>
    </row>
    <row r="113" spans="1:8" s="2" customFormat="1" ht="16.899999999999999" customHeight="1" x14ac:dyDescent="0.2">
      <c r="A113" s="32"/>
      <c r="B113" s="33"/>
      <c r="C113" s="206" t="s">
        <v>1</v>
      </c>
      <c r="D113" s="206" t="s">
        <v>252</v>
      </c>
      <c r="E113" s="17" t="s">
        <v>1</v>
      </c>
      <c r="F113" s="207">
        <v>0.9</v>
      </c>
      <c r="G113" s="32"/>
      <c r="H113" s="33"/>
    </row>
    <row r="114" spans="1:8" s="2" customFormat="1" ht="16.899999999999999" customHeight="1" x14ac:dyDescent="0.2">
      <c r="A114" s="32"/>
      <c r="B114" s="33"/>
      <c r="C114" s="206" t="s">
        <v>1</v>
      </c>
      <c r="D114" s="206" t="s">
        <v>253</v>
      </c>
      <c r="E114" s="17" t="s">
        <v>1</v>
      </c>
      <c r="F114" s="207">
        <v>2.88</v>
      </c>
      <c r="G114" s="32"/>
      <c r="H114" s="33"/>
    </row>
    <row r="115" spans="1:8" s="2" customFormat="1" ht="16.899999999999999" customHeight="1" x14ac:dyDescent="0.2">
      <c r="A115" s="32"/>
      <c r="B115" s="33"/>
      <c r="C115" s="206" t="s">
        <v>133</v>
      </c>
      <c r="D115" s="206" t="s">
        <v>254</v>
      </c>
      <c r="E115" s="17" t="s">
        <v>1</v>
      </c>
      <c r="F115" s="207">
        <v>3.78</v>
      </c>
      <c r="G115" s="32"/>
      <c r="H115" s="33"/>
    </row>
    <row r="116" spans="1:8" s="2" customFormat="1" ht="16.899999999999999" customHeight="1" x14ac:dyDescent="0.2">
      <c r="A116" s="32"/>
      <c r="B116" s="33"/>
      <c r="C116" s="208" t="s">
        <v>880</v>
      </c>
      <c r="D116" s="32"/>
      <c r="E116" s="32"/>
      <c r="F116" s="32"/>
      <c r="G116" s="32"/>
      <c r="H116" s="33"/>
    </row>
    <row r="117" spans="1:8" s="2" customFormat="1" ht="16.899999999999999" customHeight="1" x14ac:dyDescent="0.2">
      <c r="A117" s="32"/>
      <c r="B117" s="33"/>
      <c r="C117" s="206" t="s">
        <v>247</v>
      </c>
      <c r="D117" s="206" t="s">
        <v>248</v>
      </c>
      <c r="E117" s="17" t="s">
        <v>187</v>
      </c>
      <c r="F117" s="207">
        <v>12.074999999999999</v>
      </c>
      <c r="G117" s="32"/>
      <c r="H117" s="33"/>
    </row>
    <row r="118" spans="1:8" s="2" customFormat="1" ht="16.899999999999999" customHeight="1" x14ac:dyDescent="0.2">
      <c r="A118" s="32"/>
      <c r="B118" s="33"/>
      <c r="C118" s="206" t="s">
        <v>544</v>
      </c>
      <c r="D118" s="206" t="s">
        <v>545</v>
      </c>
      <c r="E118" s="17" t="s">
        <v>187</v>
      </c>
      <c r="F118" s="207">
        <v>12.074999999999999</v>
      </c>
      <c r="G118" s="32"/>
      <c r="H118" s="33"/>
    </row>
    <row r="119" spans="1:8" s="2" customFormat="1" ht="16.899999999999999" customHeight="1" x14ac:dyDescent="0.2">
      <c r="A119" s="32"/>
      <c r="B119" s="33"/>
      <c r="C119" s="206" t="s">
        <v>548</v>
      </c>
      <c r="D119" s="206" t="s">
        <v>549</v>
      </c>
      <c r="E119" s="17" t="s">
        <v>187</v>
      </c>
      <c r="F119" s="207">
        <v>12.074999999999999</v>
      </c>
      <c r="G119" s="32"/>
      <c r="H119" s="33"/>
    </row>
    <row r="120" spans="1:8" s="2" customFormat="1" ht="16.899999999999999" customHeight="1" x14ac:dyDescent="0.2">
      <c r="A120" s="32"/>
      <c r="B120" s="33"/>
      <c r="C120" s="202" t="s">
        <v>135</v>
      </c>
      <c r="D120" s="203" t="s">
        <v>135</v>
      </c>
      <c r="E120" s="204" t="s">
        <v>1</v>
      </c>
      <c r="F120" s="205">
        <v>1.9750000000000001</v>
      </c>
      <c r="G120" s="32"/>
      <c r="H120" s="33"/>
    </row>
    <row r="121" spans="1:8" s="2" customFormat="1" ht="16.899999999999999" customHeight="1" x14ac:dyDescent="0.2">
      <c r="A121" s="32"/>
      <c r="B121" s="33"/>
      <c r="C121" s="206" t="s">
        <v>1</v>
      </c>
      <c r="D121" s="206" t="s">
        <v>255</v>
      </c>
      <c r="E121" s="17" t="s">
        <v>1</v>
      </c>
      <c r="F121" s="207">
        <v>0.71499999999999997</v>
      </c>
      <c r="G121" s="32"/>
      <c r="H121" s="33"/>
    </row>
    <row r="122" spans="1:8" s="2" customFormat="1" ht="16.899999999999999" customHeight="1" x14ac:dyDescent="0.2">
      <c r="A122" s="32"/>
      <c r="B122" s="33"/>
      <c r="C122" s="206" t="s">
        <v>1</v>
      </c>
      <c r="D122" s="206" t="s">
        <v>256</v>
      </c>
      <c r="E122" s="17" t="s">
        <v>1</v>
      </c>
      <c r="F122" s="207">
        <v>1.26</v>
      </c>
      <c r="G122" s="32"/>
      <c r="H122" s="33"/>
    </row>
    <row r="123" spans="1:8" s="2" customFormat="1" ht="16.899999999999999" customHeight="1" x14ac:dyDescent="0.2">
      <c r="A123" s="32"/>
      <c r="B123" s="33"/>
      <c r="C123" s="206" t="s">
        <v>135</v>
      </c>
      <c r="D123" s="206" t="s">
        <v>257</v>
      </c>
      <c r="E123" s="17" t="s">
        <v>1</v>
      </c>
      <c r="F123" s="207">
        <v>1.9750000000000001</v>
      </c>
      <c r="G123" s="32"/>
      <c r="H123" s="33"/>
    </row>
    <row r="124" spans="1:8" s="2" customFormat="1" ht="16.899999999999999" customHeight="1" x14ac:dyDescent="0.2">
      <c r="A124" s="32"/>
      <c r="B124" s="33"/>
      <c r="C124" s="208" t="s">
        <v>880</v>
      </c>
      <c r="D124" s="32"/>
      <c r="E124" s="32"/>
      <c r="F124" s="32"/>
      <c r="G124" s="32"/>
      <c r="H124" s="33"/>
    </row>
    <row r="125" spans="1:8" s="2" customFormat="1" ht="16.899999999999999" customHeight="1" x14ac:dyDescent="0.2">
      <c r="A125" s="32"/>
      <c r="B125" s="33"/>
      <c r="C125" s="206" t="s">
        <v>247</v>
      </c>
      <c r="D125" s="206" t="s">
        <v>248</v>
      </c>
      <c r="E125" s="17" t="s">
        <v>187</v>
      </c>
      <c r="F125" s="207">
        <v>12.074999999999999</v>
      </c>
      <c r="G125" s="32"/>
      <c r="H125" s="33"/>
    </row>
    <row r="126" spans="1:8" s="2" customFormat="1" ht="16.899999999999999" customHeight="1" x14ac:dyDescent="0.2">
      <c r="A126" s="32"/>
      <c r="B126" s="33"/>
      <c r="C126" s="206" t="s">
        <v>544</v>
      </c>
      <c r="D126" s="206" t="s">
        <v>545</v>
      </c>
      <c r="E126" s="17" t="s">
        <v>187</v>
      </c>
      <c r="F126" s="207">
        <v>12.074999999999999</v>
      </c>
      <c r="G126" s="32"/>
      <c r="H126" s="33"/>
    </row>
    <row r="127" spans="1:8" s="2" customFormat="1" ht="16.899999999999999" customHeight="1" x14ac:dyDescent="0.2">
      <c r="A127" s="32"/>
      <c r="B127" s="33"/>
      <c r="C127" s="206" t="s">
        <v>548</v>
      </c>
      <c r="D127" s="206" t="s">
        <v>549</v>
      </c>
      <c r="E127" s="17" t="s">
        <v>187</v>
      </c>
      <c r="F127" s="207">
        <v>12.074999999999999</v>
      </c>
      <c r="G127" s="32"/>
      <c r="H127" s="33"/>
    </row>
    <row r="128" spans="1:8" s="2" customFormat="1" ht="16.899999999999999" customHeight="1" x14ac:dyDescent="0.2">
      <c r="A128" s="32"/>
      <c r="B128" s="33"/>
      <c r="C128" s="202" t="s">
        <v>108</v>
      </c>
      <c r="D128" s="203" t="s">
        <v>108</v>
      </c>
      <c r="E128" s="204" t="s">
        <v>1</v>
      </c>
      <c r="F128" s="205">
        <v>27.954000000000001</v>
      </c>
      <c r="G128" s="32"/>
      <c r="H128" s="33"/>
    </row>
    <row r="129" spans="1:8" s="2" customFormat="1" ht="16.899999999999999" customHeight="1" x14ac:dyDescent="0.2">
      <c r="A129" s="32"/>
      <c r="B129" s="33"/>
      <c r="C129" s="206" t="s">
        <v>1</v>
      </c>
      <c r="D129" s="206" t="s">
        <v>235</v>
      </c>
      <c r="E129" s="17" t="s">
        <v>1</v>
      </c>
      <c r="F129" s="207">
        <v>30.294</v>
      </c>
      <c r="G129" s="32"/>
      <c r="H129" s="33"/>
    </row>
    <row r="130" spans="1:8" s="2" customFormat="1" ht="16.899999999999999" customHeight="1" x14ac:dyDescent="0.2">
      <c r="A130" s="32"/>
      <c r="B130" s="33"/>
      <c r="C130" s="206" t="s">
        <v>1</v>
      </c>
      <c r="D130" s="206" t="s">
        <v>236</v>
      </c>
      <c r="E130" s="17" t="s">
        <v>1</v>
      </c>
      <c r="F130" s="207">
        <v>-2.34</v>
      </c>
      <c r="G130" s="32"/>
      <c r="H130" s="33"/>
    </row>
    <row r="131" spans="1:8" s="2" customFormat="1" ht="16.899999999999999" customHeight="1" x14ac:dyDescent="0.2">
      <c r="A131" s="32"/>
      <c r="B131" s="33"/>
      <c r="C131" s="206" t="s">
        <v>108</v>
      </c>
      <c r="D131" s="206" t="s">
        <v>308</v>
      </c>
      <c r="E131" s="17" t="s">
        <v>1</v>
      </c>
      <c r="F131" s="207">
        <v>27.954000000000001</v>
      </c>
      <c r="G131" s="32"/>
      <c r="H131" s="33"/>
    </row>
    <row r="132" spans="1:8" s="2" customFormat="1" ht="16.899999999999999" customHeight="1" x14ac:dyDescent="0.2">
      <c r="A132" s="32"/>
      <c r="B132" s="33"/>
      <c r="C132" s="208" t="s">
        <v>880</v>
      </c>
      <c r="D132" s="32"/>
      <c r="E132" s="32"/>
      <c r="F132" s="32"/>
      <c r="G132" s="32"/>
      <c r="H132" s="33"/>
    </row>
    <row r="133" spans="1:8" s="2" customFormat="1" ht="22.5" x14ac:dyDescent="0.2">
      <c r="A133" s="32"/>
      <c r="B133" s="33"/>
      <c r="C133" s="206" t="s">
        <v>305</v>
      </c>
      <c r="D133" s="206" t="s">
        <v>306</v>
      </c>
      <c r="E133" s="17" t="s">
        <v>187</v>
      </c>
      <c r="F133" s="207">
        <v>27.954000000000001</v>
      </c>
      <c r="G133" s="32"/>
      <c r="H133" s="33"/>
    </row>
    <row r="134" spans="1:8" s="2" customFormat="1" ht="16.899999999999999" customHeight="1" x14ac:dyDescent="0.2">
      <c r="A134" s="32"/>
      <c r="B134" s="33"/>
      <c r="C134" s="206" t="s">
        <v>309</v>
      </c>
      <c r="D134" s="206" t="s">
        <v>310</v>
      </c>
      <c r="E134" s="17" t="s">
        <v>187</v>
      </c>
      <c r="F134" s="207">
        <v>49.755000000000003</v>
      </c>
      <c r="G134" s="32"/>
      <c r="H134" s="33"/>
    </row>
    <row r="135" spans="1:8" s="2" customFormat="1" ht="16.899999999999999" customHeight="1" x14ac:dyDescent="0.2">
      <c r="A135" s="32"/>
      <c r="B135" s="33"/>
      <c r="C135" s="202" t="s">
        <v>513</v>
      </c>
      <c r="D135" s="203" t="s">
        <v>513</v>
      </c>
      <c r="E135" s="204" t="s">
        <v>1</v>
      </c>
      <c r="F135" s="205">
        <v>7.0919999999999996</v>
      </c>
      <c r="G135" s="32"/>
      <c r="H135" s="33"/>
    </row>
    <row r="136" spans="1:8" s="2" customFormat="1" ht="16.899999999999999" customHeight="1" x14ac:dyDescent="0.2">
      <c r="A136" s="32"/>
      <c r="B136" s="33"/>
      <c r="C136" s="206" t="s">
        <v>1</v>
      </c>
      <c r="D136" s="206" t="s">
        <v>511</v>
      </c>
      <c r="E136" s="17" t="s">
        <v>1</v>
      </c>
      <c r="F136" s="207">
        <v>3.78</v>
      </c>
      <c r="G136" s="32"/>
      <c r="H136" s="33"/>
    </row>
    <row r="137" spans="1:8" s="2" customFormat="1" ht="16.899999999999999" customHeight="1" x14ac:dyDescent="0.2">
      <c r="A137" s="32"/>
      <c r="B137" s="33"/>
      <c r="C137" s="206" t="s">
        <v>1</v>
      </c>
      <c r="D137" s="206" t="s">
        <v>512</v>
      </c>
      <c r="E137" s="17" t="s">
        <v>1</v>
      </c>
      <c r="F137" s="207">
        <v>3.3119999999999998</v>
      </c>
      <c r="G137" s="32"/>
      <c r="H137" s="33"/>
    </row>
    <row r="138" spans="1:8" s="2" customFormat="1" ht="16.899999999999999" customHeight="1" x14ac:dyDescent="0.2">
      <c r="A138" s="32"/>
      <c r="B138" s="33"/>
      <c r="C138" s="206" t="s">
        <v>513</v>
      </c>
      <c r="D138" s="206" t="s">
        <v>514</v>
      </c>
      <c r="E138" s="17" t="s">
        <v>1</v>
      </c>
      <c r="F138" s="207">
        <v>7.0919999999999996</v>
      </c>
      <c r="G138" s="32"/>
      <c r="H138" s="33"/>
    </row>
    <row r="139" spans="1:8" s="2" customFormat="1" ht="16.899999999999999" customHeight="1" x14ac:dyDescent="0.2">
      <c r="A139" s="32"/>
      <c r="B139" s="33"/>
      <c r="C139" s="202" t="s">
        <v>556</v>
      </c>
      <c r="D139" s="203" t="s">
        <v>556</v>
      </c>
      <c r="E139" s="204" t="s">
        <v>1</v>
      </c>
      <c r="F139" s="205">
        <v>1</v>
      </c>
      <c r="G139" s="32"/>
      <c r="H139" s="33"/>
    </row>
    <row r="140" spans="1:8" s="2" customFormat="1" ht="16.899999999999999" customHeight="1" x14ac:dyDescent="0.2">
      <c r="A140" s="32"/>
      <c r="B140" s="33"/>
      <c r="C140" s="206" t="s">
        <v>1</v>
      </c>
      <c r="D140" s="206" t="s">
        <v>555</v>
      </c>
      <c r="E140" s="17" t="s">
        <v>1</v>
      </c>
      <c r="F140" s="207">
        <v>1</v>
      </c>
      <c r="G140" s="32"/>
      <c r="H140" s="33"/>
    </row>
    <row r="141" spans="1:8" s="2" customFormat="1" ht="16.899999999999999" customHeight="1" x14ac:dyDescent="0.2">
      <c r="A141" s="32"/>
      <c r="B141" s="33"/>
      <c r="C141" s="206" t="s">
        <v>556</v>
      </c>
      <c r="D141" s="206" t="s">
        <v>557</v>
      </c>
      <c r="E141" s="17" t="s">
        <v>1</v>
      </c>
      <c r="F141" s="207">
        <v>1</v>
      </c>
      <c r="G141" s="32"/>
      <c r="H141" s="33"/>
    </row>
    <row r="142" spans="1:8" s="2" customFormat="1" ht="16.899999999999999" customHeight="1" x14ac:dyDescent="0.2">
      <c r="A142" s="32"/>
      <c r="B142" s="33"/>
      <c r="C142" s="202" t="s">
        <v>262</v>
      </c>
      <c r="D142" s="203" t="s">
        <v>262</v>
      </c>
      <c r="E142" s="204" t="s">
        <v>1</v>
      </c>
      <c r="F142" s="205">
        <v>6.32</v>
      </c>
      <c r="G142" s="32"/>
      <c r="H142" s="33"/>
    </row>
    <row r="143" spans="1:8" s="2" customFormat="1" ht="16.899999999999999" customHeight="1" x14ac:dyDescent="0.2">
      <c r="A143" s="32"/>
      <c r="B143" s="33"/>
      <c r="C143" s="206" t="s">
        <v>1</v>
      </c>
      <c r="D143" s="206" t="s">
        <v>250</v>
      </c>
      <c r="E143" s="17" t="s">
        <v>1</v>
      </c>
      <c r="F143" s="207">
        <v>6.32</v>
      </c>
      <c r="G143" s="32"/>
      <c r="H143" s="33"/>
    </row>
    <row r="144" spans="1:8" s="2" customFormat="1" ht="16.899999999999999" customHeight="1" x14ac:dyDescent="0.2">
      <c r="A144" s="32"/>
      <c r="B144" s="33"/>
      <c r="C144" s="206" t="s">
        <v>262</v>
      </c>
      <c r="D144" s="206" t="s">
        <v>263</v>
      </c>
      <c r="E144" s="17" t="s">
        <v>1</v>
      </c>
      <c r="F144" s="207">
        <v>6.32</v>
      </c>
      <c r="G144" s="32"/>
      <c r="H144" s="33"/>
    </row>
    <row r="145" spans="1:8" s="2" customFormat="1" ht="16.899999999999999" customHeight="1" x14ac:dyDescent="0.2">
      <c r="A145" s="32"/>
      <c r="B145" s="33"/>
      <c r="C145" s="202" t="s">
        <v>115</v>
      </c>
      <c r="D145" s="203" t="s">
        <v>115</v>
      </c>
      <c r="E145" s="204" t="s">
        <v>1</v>
      </c>
      <c r="F145" s="205">
        <v>17.72</v>
      </c>
      <c r="G145" s="32"/>
      <c r="H145" s="33"/>
    </row>
    <row r="146" spans="1:8" s="2" customFormat="1" ht="16.899999999999999" customHeight="1" x14ac:dyDescent="0.2">
      <c r="A146" s="32"/>
      <c r="B146" s="33"/>
      <c r="C146" s="206" t="s">
        <v>1</v>
      </c>
      <c r="D146" s="206" t="s">
        <v>370</v>
      </c>
      <c r="E146" s="17" t="s">
        <v>1</v>
      </c>
      <c r="F146" s="207">
        <v>12.896000000000001</v>
      </c>
      <c r="G146" s="32"/>
      <c r="H146" s="33"/>
    </row>
    <row r="147" spans="1:8" s="2" customFormat="1" ht="16.899999999999999" customHeight="1" x14ac:dyDescent="0.2">
      <c r="A147" s="32"/>
      <c r="B147" s="33"/>
      <c r="C147" s="206" t="s">
        <v>1</v>
      </c>
      <c r="D147" s="206" t="s">
        <v>371</v>
      </c>
      <c r="E147" s="17" t="s">
        <v>1</v>
      </c>
      <c r="F147" s="207">
        <v>4.8239999999999998</v>
      </c>
      <c r="G147" s="32"/>
      <c r="H147" s="33"/>
    </row>
    <row r="148" spans="1:8" s="2" customFormat="1" ht="16.899999999999999" customHeight="1" x14ac:dyDescent="0.2">
      <c r="A148" s="32"/>
      <c r="B148" s="33"/>
      <c r="C148" s="206" t="s">
        <v>115</v>
      </c>
      <c r="D148" s="206" t="s">
        <v>425</v>
      </c>
      <c r="E148" s="17" t="s">
        <v>1</v>
      </c>
      <c r="F148" s="207">
        <v>17.72</v>
      </c>
      <c r="G148" s="32"/>
      <c r="H148" s="33"/>
    </row>
    <row r="149" spans="1:8" s="2" customFormat="1" ht="16.899999999999999" customHeight="1" x14ac:dyDescent="0.2">
      <c r="A149" s="32"/>
      <c r="B149" s="33"/>
      <c r="C149" s="208" t="s">
        <v>880</v>
      </c>
      <c r="D149" s="32"/>
      <c r="E149" s="32"/>
      <c r="F149" s="32"/>
      <c r="G149" s="32"/>
      <c r="H149" s="33"/>
    </row>
    <row r="150" spans="1:8" s="2" customFormat="1" ht="16.899999999999999" customHeight="1" x14ac:dyDescent="0.2">
      <c r="A150" s="32"/>
      <c r="B150" s="33"/>
      <c r="C150" s="206" t="s">
        <v>422</v>
      </c>
      <c r="D150" s="206" t="s">
        <v>423</v>
      </c>
      <c r="E150" s="17" t="s">
        <v>187</v>
      </c>
      <c r="F150" s="207">
        <v>17.72</v>
      </c>
      <c r="G150" s="32"/>
      <c r="H150" s="33"/>
    </row>
    <row r="151" spans="1:8" s="2" customFormat="1" ht="16.899999999999999" customHeight="1" x14ac:dyDescent="0.2">
      <c r="A151" s="32"/>
      <c r="B151" s="33"/>
      <c r="C151" s="206" t="s">
        <v>379</v>
      </c>
      <c r="D151" s="206" t="s">
        <v>380</v>
      </c>
      <c r="E151" s="17" t="s">
        <v>187</v>
      </c>
      <c r="F151" s="207">
        <v>17.72</v>
      </c>
      <c r="G151" s="32"/>
      <c r="H151" s="33"/>
    </row>
    <row r="152" spans="1:8" s="2" customFormat="1" ht="16.899999999999999" customHeight="1" x14ac:dyDescent="0.2">
      <c r="A152" s="32"/>
      <c r="B152" s="33"/>
      <c r="C152" s="206" t="s">
        <v>432</v>
      </c>
      <c r="D152" s="206" t="s">
        <v>433</v>
      </c>
      <c r="E152" s="17" t="s">
        <v>187</v>
      </c>
      <c r="F152" s="207">
        <v>17.72</v>
      </c>
      <c r="G152" s="32"/>
      <c r="H152" s="33"/>
    </row>
    <row r="153" spans="1:8" s="2" customFormat="1" ht="16.899999999999999" customHeight="1" x14ac:dyDescent="0.2">
      <c r="A153" s="32"/>
      <c r="B153" s="33"/>
      <c r="C153" s="202" t="s">
        <v>117</v>
      </c>
      <c r="D153" s="203" t="s">
        <v>117</v>
      </c>
      <c r="E153" s="204" t="s">
        <v>1</v>
      </c>
      <c r="F153" s="205">
        <v>3.2</v>
      </c>
      <c r="G153" s="32"/>
      <c r="H153" s="33"/>
    </row>
    <row r="154" spans="1:8" s="2" customFormat="1" ht="16.899999999999999" customHeight="1" x14ac:dyDescent="0.2">
      <c r="A154" s="32"/>
      <c r="B154" s="33"/>
      <c r="C154" s="206" t="s">
        <v>1</v>
      </c>
      <c r="D154" s="206" t="s">
        <v>118</v>
      </c>
      <c r="E154" s="17" t="s">
        <v>1</v>
      </c>
      <c r="F154" s="207">
        <v>3.2</v>
      </c>
      <c r="G154" s="32"/>
      <c r="H154" s="33"/>
    </row>
    <row r="155" spans="1:8" s="2" customFormat="1" ht="16.899999999999999" customHeight="1" x14ac:dyDescent="0.2">
      <c r="A155" s="32"/>
      <c r="B155" s="33"/>
      <c r="C155" s="206" t="s">
        <v>117</v>
      </c>
      <c r="D155" s="206" t="s">
        <v>430</v>
      </c>
      <c r="E155" s="17" t="s">
        <v>1</v>
      </c>
      <c r="F155" s="207">
        <v>3.2</v>
      </c>
      <c r="G155" s="32"/>
      <c r="H155" s="33"/>
    </row>
    <row r="156" spans="1:8" s="2" customFormat="1" ht="16.899999999999999" customHeight="1" x14ac:dyDescent="0.2">
      <c r="A156" s="32"/>
      <c r="B156" s="33"/>
      <c r="C156" s="208" t="s">
        <v>880</v>
      </c>
      <c r="D156" s="32"/>
      <c r="E156" s="32"/>
      <c r="F156" s="32"/>
      <c r="G156" s="32"/>
      <c r="H156" s="33"/>
    </row>
    <row r="157" spans="1:8" s="2" customFormat="1" ht="16.899999999999999" customHeight="1" x14ac:dyDescent="0.2">
      <c r="A157" s="32"/>
      <c r="B157" s="33"/>
      <c r="C157" s="206" t="s">
        <v>427</v>
      </c>
      <c r="D157" s="206" t="s">
        <v>428</v>
      </c>
      <c r="E157" s="17" t="s">
        <v>271</v>
      </c>
      <c r="F157" s="207">
        <v>3.2</v>
      </c>
      <c r="G157" s="32"/>
      <c r="H157" s="33"/>
    </row>
    <row r="158" spans="1:8" s="2" customFormat="1" ht="16.899999999999999" customHeight="1" x14ac:dyDescent="0.2">
      <c r="A158" s="32"/>
      <c r="B158" s="33"/>
      <c r="C158" s="206" t="s">
        <v>436</v>
      </c>
      <c r="D158" s="206" t="s">
        <v>437</v>
      </c>
      <c r="E158" s="17" t="s">
        <v>271</v>
      </c>
      <c r="F158" s="207">
        <v>3.2</v>
      </c>
      <c r="G158" s="32"/>
      <c r="H158" s="33"/>
    </row>
    <row r="159" spans="1:8" s="2" customFormat="1" ht="16.899999999999999" customHeight="1" x14ac:dyDescent="0.2">
      <c r="A159" s="32"/>
      <c r="B159" s="33"/>
      <c r="C159" s="202" t="s">
        <v>459</v>
      </c>
      <c r="D159" s="203" t="s">
        <v>459</v>
      </c>
      <c r="E159" s="204" t="s">
        <v>1</v>
      </c>
      <c r="F159" s="205">
        <v>2.73</v>
      </c>
      <c r="G159" s="32"/>
      <c r="H159" s="33"/>
    </row>
    <row r="160" spans="1:8" s="2" customFormat="1" ht="16.899999999999999" customHeight="1" x14ac:dyDescent="0.2">
      <c r="A160" s="32"/>
      <c r="B160" s="33"/>
      <c r="C160" s="206" t="s">
        <v>1</v>
      </c>
      <c r="D160" s="206" t="s">
        <v>458</v>
      </c>
      <c r="E160" s="17" t="s">
        <v>1</v>
      </c>
      <c r="F160" s="207">
        <v>2.73</v>
      </c>
      <c r="G160" s="32"/>
      <c r="H160" s="33"/>
    </row>
    <row r="161" spans="1:8" s="2" customFormat="1" ht="16.899999999999999" customHeight="1" x14ac:dyDescent="0.2">
      <c r="A161" s="32"/>
      <c r="B161" s="33"/>
      <c r="C161" s="206" t="s">
        <v>459</v>
      </c>
      <c r="D161" s="206" t="s">
        <v>460</v>
      </c>
      <c r="E161" s="17" t="s">
        <v>1</v>
      </c>
      <c r="F161" s="207">
        <v>2.73</v>
      </c>
      <c r="G161" s="32"/>
      <c r="H161" s="33"/>
    </row>
    <row r="162" spans="1:8" s="2" customFormat="1" ht="16.899999999999999" customHeight="1" x14ac:dyDescent="0.2">
      <c r="A162" s="32"/>
      <c r="B162" s="33"/>
      <c r="C162" s="202" t="s">
        <v>99</v>
      </c>
      <c r="D162" s="203" t="s">
        <v>99</v>
      </c>
      <c r="E162" s="204" t="s">
        <v>1</v>
      </c>
      <c r="F162" s="205">
        <v>21.800999999999998</v>
      </c>
      <c r="G162" s="32"/>
      <c r="H162" s="33"/>
    </row>
    <row r="163" spans="1:8" s="2" customFormat="1" ht="16.899999999999999" customHeight="1" x14ac:dyDescent="0.2">
      <c r="A163" s="32"/>
      <c r="B163" s="33"/>
      <c r="C163" s="206" t="s">
        <v>1</v>
      </c>
      <c r="D163" s="206" t="s">
        <v>220</v>
      </c>
      <c r="E163" s="17" t="s">
        <v>1</v>
      </c>
      <c r="F163" s="207">
        <v>24.530999999999999</v>
      </c>
      <c r="G163" s="32"/>
      <c r="H163" s="33"/>
    </row>
    <row r="164" spans="1:8" s="2" customFormat="1" ht="16.899999999999999" customHeight="1" x14ac:dyDescent="0.2">
      <c r="A164" s="32"/>
      <c r="B164" s="33"/>
      <c r="C164" s="206" t="s">
        <v>1</v>
      </c>
      <c r="D164" s="206" t="s">
        <v>221</v>
      </c>
      <c r="E164" s="17" t="s">
        <v>1</v>
      </c>
      <c r="F164" s="207">
        <v>-2.73</v>
      </c>
      <c r="G164" s="32"/>
      <c r="H164" s="33"/>
    </row>
    <row r="165" spans="1:8" s="2" customFormat="1" ht="16.899999999999999" customHeight="1" x14ac:dyDescent="0.2">
      <c r="A165" s="32"/>
      <c r="B165" s="33"/>
      <c r="C165" s="206" t="s">
        <v>99</v>
      </c>
      <c r="D165" s="206" t="s">
        <v>303</v>
      </c>
      <c r="E165" s="17" t="s">
        <v>1</v>
      </c>
      <c r="F165" s="207">
        <v>21.800999999999998</v>
      </c>
      <c r="G165" s="32"/>
      <c r="H165" s="33"/>
    </row>
    <row r="166" spans="1:8" s="2" customFormat="1" ht="16.899999999999999" customHeight="1" x14ac:dyDescent="0.2">
      <c r="A166" s="32"/>
      <c r="B166" s="33"/>
      <c r="C166" s="208" t="s">
        <v>880</v>
      </c>
      <c r="D166" s="32"/>
      <c r="E166" s="32"/>
      <c r="F166" s="32"/>
      <c r="G166" s="32"/>
      <c r="H166" s="33"/>
    </row>
    <row r="167" spans="1:8" s="2" customFormat="1" ht="16.899999999999999" customHeight="1" x14ac:dyDescent="0.2">
      <c r="A167" s="32"/>
      <c r="B167" s="33"/>
      <c r="C167" s="206" t="s">
        <v>300</v>
      </c>
      <c r="D167" s="206" t="s">
        <v>301</v>
      </c>
      <c r="E167" s="17" t="s">
        <v>187</v>
      </c>
      <c r="F167" s="207">
        <v>21.800999999999998</v>
      </c>
      <c r="G167" s="32"/>
      <c r="H167" s="33"/>
    </row>
    <row r="168" spans="1:8" s="2" customFormat="1" ht="16.899999999999999" customHeight="1" x14ac:dyDescent="0.2">
      <c r="A168" s="32"/>
      <c r="B168" s="33"/>
      <c r="C168" s="206" t="s">
        <v>309</v>
      </c>
      <c r="D168" s="206" t="s">
        <v>310</v>
      </c>
      <c r="E168" s="17" t="s">
        <v>187</v>
      </c>
      <c r="F168" s="207">
        <v>49.755000000000003</v>
      </c>
      <c r="G168" s="32"/>
      <c r="H168" s="33"/>
    </row>
    <row r="169" spans="1:8" s="2" customFormat="1" ht="16.899999999999999" customHeight="1" x14ac:dyDescent="0.2">
      <c r="A169" s="32"/>
      <c r="B169" s="33"/>
      <c r="C169" s="202" t="s">
        <v>520</v>
      </c>
      <c r="D169" s="203" t="s">
        <v>520</v>
      </c>
      <c r="E169" s="204" t="s">
        <v>1</v>
      </c>
      <c r="F169" s="205">
        <v>4.2240000000000002</v>
      </c>
      <c r="G169" s="32"/>
      <c r="H169" s="33"/>
    </row>
    <row r="170" spans="1:8" s="2" customFormat="1" ht="16.899999999999999" customHeight="1" x14ac:dyDescent="0.2">
      <c r="A170" s="32"/>
      <c r="B170" s="33"/>
      <c r="C170" s="206" t="s">
        <v>1</v>
      </c>
      <c r="D170" s="206" t="s">
        <v>519</v>
      </c>
      <c r="E170" s="17" t="s">
        <v>1</v>
      </c>
      <c r="F170" s="207">
        <v>4.2240000000000002</v>
      </c>
      <c r="G170" s="32"/>
      <c r="H170" s="33"/>
    </row>
    <row r="171" spans="1:8" s="2" customFormat="1" ht="16.899999999999999" customHeight="1" x14ac:dyDescent="0.2">
      <c r="A171" s="32"/>
      <c r="B171" s="33"/>
      <c r="C171" s="206" t="s">
        <v>520</v>
      </c>
      <c r="D171" s="206" t="s">
        <v>521</v>
      </c>
      <c r="E171" s="17" t="s">
        <v>1</v>
      </c>
      <c r="F171" s="207">
        <v>4.2240000000000002</v>
      </c>
      <c r="G171" s="32"/>
      <c r="H171" s="33"/>
    </row>
    <row r="172" spans="1:8" s="2" customFormat="1" ht="16.899999999999999" customHeight="1" x14ac:dyDescent="0.2">
      <c r="A172" s="32"/>
      <c r="B172" s="33"/>
      <c r="C172" s="202" t="s">
        <v>103</v>
      </c>
      <c r="D172" s="203" t="s">
        <v>103</v>
      </c>
      <c r="E172" s="204" t="s">
        <v>1</v>
      </c>
      <c r="F172" s="205">
        <v>4.7699999999999996</v>
      </c>
      <c r="G172" s="32"/>
      <c r="H172" s="33"/>
    </row>
    <row r="173" spans="1:8" s="2" customFormat="1" ht="16.899999999999999" customHeight="1" x14ac:dyDescent="0.2">
      <c r="A173" s="32"/>
      <c r="B173" s="33"/>
      <c r="C173" s="206" t="s">
        <v>1</v>
      </c>
      <c r="D173" s="206" t="s">
        <v>394</v>
      </c>
      <c r="E173" s="17" t="s">
        <v>1</v>
      </c>
      <c r="F173" s="207">
        <v>4.7699999999999996</v>
      </c>
      <c r="G173" s="32"/>
      <c r="H173" s="33"/>
    </row>
    <row r="174" spans="1:8" s="2" customFormat="1" ht="16.899999999999999" customHeight="1" x14ac:dyDescent="0.2">
      <c r="A174" s="32"/>
      <c r="B174" s="33"/>
      <c r="C174" s="206" t="s">
        <v>103</v>
      </c>
      <c r="D174" s="206" t="s">
        <v>395</v>
      </c>
      <c r="E174" s="17" t="s">
        <v>1</v>
      </c>
      <c r="F174" s="207">
        <v>4.7699999999999996</v>
      </c>
      <c r="G174" s="32"/>
      <c r="H174" s="33"/>
    </row>
    <row r="175" spans="1:8" s="2" customFormat="1" ht="16.899999999999999" customHeight="1" x14ac:dyDescent="0.2">
      <c r="A175" s="32"/>
      <c r="B175" s="33"/>
      <c r="C175" s="208" t="s">
        <v>880</v>
      </c>
      <c r="D175" s="32"/>
      <c r="E175" s="32"/>
      <c r="F175" s="32"/>
      <c r="G175" s="32"/>
      <c r="H175" s="33"/>
    </row>
    <row r="176" spans="1:8" s="2" customFormat="1" ht="16.899999999999999" customHeight="1" x14ac:dyDescent="0.2">
      <c r="A176" s="32"/>
      <c r="B176" s="33"/>
      <c r="C176" s="206" t="s">
        <v>391</v>
      </c>
      <c r="D176" s="206" t="s">
        <v>392</v>
      </c>
      <c r="E176" s="17" t="s">
        <v>187</v>
      </c>
      <c r="F176" s="207">
        <v>4.7699999999999996</v>
      </c>
      <c r="G176" s="32"/>
      <c r="H176" s="33"/>
    </row>
    <row r="177" spans="1:8" s="2" customFormat="1" ht="16.899999999999999" customHeight="1" x14ac:dyDescent="0.2">
      <c r="A177" s="32"/>
      <c r="B177" s="33"/>
      <c r="C177" s="206" t="s">
        <v>347</v>
      </c>
      <c r="D177" s="206" t="s">
        <v>348</v>
      </c>
      <c r="E177" s="17" t="s">
        <v>187</v>
      </c>
      <c r="F177" s="207">
        <v>4.7699999999999996</v>
      </c>
      <c r="G177" s="32"/>
      <c r="H177" s="33"/>
    </row>
    <row r="178" spans="1:8" s="2" customFormat="1" ht="16.899999999999999" customHeight="1" x14ac:dyDescent="0.2">
      <c r="A178" s="32"/>
      <c r="B178" s="33"/>
      <c r="C178" s="206" t="s">
        <v>387</v>
      </c>
      <c r="D178" s="206" t="s">
        <v>388</v>
      </c>
      <c r="E178" s="17" t="s">
        <v>187</v>
      </c>
      <c r="F178" s="207">
        <v>4.7699999999999996</v>
      </c>
      <c r="G178" s="32"/>
      <c r="H178" s="33"/>
    </row>
    <row r="179" spans="1:8" s="2" customFormat="1" ht="22.5" x14ac:dyDescent="0.2">
      <c r="A179" s="32"/>
      <c r="B179" s="33"/>
      <c r="C179" s="206" t="s">
        <v>287</v>
      </c>
      <c r="D179" s="206" t="s">
        <v>288</v>
      </c>
      <c r="E179" s="17" t="s">
        <v>187</v>
      </c>
      <c r="F179" s="207">
        <v>4.7699999999999996</v>
      </c>
      <c r="G179" s="32"/>
      <c r="H179" s="33"/>
    </row>
    <row r="180" spans="1:8" s="2" customFormat="1" ht="16.899999999999999" customHeight="1" x14ac:dyDescent="0.2">
      <c r="A180" s="32"/>
      <c r="B180" s="33"/>
      <c r="C180" s="206" t="s">
        <v>397</v>
      </c>
      <c r="D180" s="206" t="s">
        <v>398</v>
      </c>
      <c r="E180" s="17" t="s">
        <v>187</v>
      </c>
      <c r="F180" s="207">
        <v>5.2469999999999999</v>
      </c>
      <c r="G180" s="32"/>
      <c r="H180" s="33"/>
    </row>
    <row r="181" spans="1:8" s="2" customFormat="1" ht="16.899999999999999" customHeight="1" x14ac:dyDescent="0.2">
      <c r="A181" s="32"/>
      <c r="B181" s="33"/>
      <c r="C181" s="206" t="s">
        <v>351</v>
      </c>
      <c r="D181" s="206" t="s">
        <v>352</v>
      </c>
      <c r="E181" s="17" t="s">
        <v>187</v>
      </c>
      <c r="F181" s="207">
        <v>5.2469999999999999</v>
      </c>
      <c r="G181" s="32"/>
      <c r="H181" s="33"/>
    </row>
    <row r="182" spans="1:8" s="2" customFormat="1" ht="16.899999999999999" customHeight="1" x14ac:dyDescent="0.2">
      <c r="A182" s="32"/>
      <c r="B182" s="33"/>
      <c r="C182" s="202" t="s">
        <v>477</v>
      </c>
      <c r="D182" s="203" t="s">
        <v>477</v>
      </c>
      <c r="E182" s="204" t="s">
        <v>1</v>
      </c>
      <c r="F182" s="205">
        <v>1</v>
      </c>
      <c r="G182" s="32"/>
      <c r="H182" s="33"/>
    </row>
    <row r="183" spans="1:8" s="2" customFormat="1" ht="16.899999999999999" customHeight="1" x14ac:dyDescent="0.2">
      <c r="A183" s="32"/>
      <c r="B183" s="33"/>
      <c r="C183" s="206" t="s">
        <v>1</v>
      </c>
      <c r="D183" s="206" t="s">
        <v>471</v>
      </c>
      <c r="E183" s="17" t="s">
        <v>1</v>
      </c>
      <c r="F183" s="207">
        <v>1</v>
      </c>
      <c r="G183" s="32"/>
      <c r="H183" s="33"/>
    </row>
    <row r="184" spans="1:8" s="2" customFormat="1" ht="16.899999999999999" customHeight="1" x14ac:dyDescent="0.2">
      <c r="A184" s="32"/>
      <c r="B184" s="33"/>
      <c r="C184" s="206" t="s">
        <v>477</v>
      </c>
      <c r="D184" s="206" t="s">
        <v>478</v>
      </c>
      <c r="E184" s="17" t="s">
        <v>1</v>
      </c>
      <c r="F184" s="207">
        <v>1</v>
      </c>
      <c r="G184" s="32"/>
      <c r="H184" s="33"/>
    </row>
    <row r="185" spans="1:8" s="2" customFormat="1" ht="16.899999999999999" customHeight="1" x14ac:dyDescent="0.2">
      <c r="A185" s="32"/>
      <c r="B185" s="33"/>
      <c r="C185" s="202" t="s">
        <v>264</v>
      </c>
      <c r="D185" s="203" t="s">
        <v>264</v>
      </c>
      <c r="E185" s="204" t="s">
        <v>1</v>
      </c>
      <c r="F185" s="205">
        <v>3.78</v>
      </c>
      <c r="G185" s="32"/>
      <c r="H185" s="33"/>
    </row>
    <row r="186" spans="1:8" s="2" customFormat="1" ht="16.899999999999999" customHeight="1" x14ac:dyDescent="0.2">
      <c r="A186" s="32"/>
      <c r="B186" s="33"/>
      <c r="C186" s="206" t="s">
        <v>1</v>
      </c>
      <c r="D186" s="206" t="s">
        <v>252</v>
      </c>
      <c r="E186" s="17" t="s">
        <v>1</v>
      </c>
      <c r="F186" s="207">
        <v>0.9</v>
      </c>
      <c r="G186" s="32"/>
      <c r="H186" s="33"/>
    </row>
    <row r="187" spans="1:8" s="2" customFormat="1" ht="16.899999999999999" customHeight="1" x14ac:dyDescent="0.2">
      <c r="A187" s="32"/>
      <c r="B187" s="33"/>
      <c r="C187" s="206" t="s">
        <v>1</v>
      </c>
      <c r="D187" s="206" t="s">
        <v>253</v>
      </c>
      <c r="E187" s="17" t="s">
        <v>1</v>
      </c>
      <c r="F187" s="207">
        <v>2.88</v>
      </c>
      <c r="G187" s="32"/>
      <c r="H187" s="33"/>
    </row>
    <row r="188" spans="1:8" s="2" customFormat="1" ht="16.899999999999999" customHeight="1" x14ac:dyDescent="0.2">
      <c r="A188" s="32"/>
      <c r="B188" s="33"/>
      <c r="C188" s="206" t="s">
        <v>264</v>
      </c>
      <c r="D188" s="206" t="s">
        <v>265</v>
      </c>
      <c r="E188" s="17" t="s">
        <v>1</v>
      </c>
      <c r="F188" s="207">
        <v>3.78</v>
      </c>
      <c r="G188" s="32"/>
      <c r="H188" s="33"/>
    </row>
    <row r="189" spans="1:8" s="2" customFormat="1" ht="16.899999999999999" customHeight="1" x14ac:dyDescent="0.2">
      <c r="A189" s="32"/>
      <c r="B189" s="33"/>
      <c r="C189" s="202" t="s">
        <v>266</v>
      </c>
      <c r="D189" s="203" t="s">
        <v>266</v>
      </c>
      <c r="E189" s="204" t="s">
        <v>1</v>
      </c>
      <c r="F189" s="205">
        <v>1.9750000000000001</v>
      </c>
      <c r="G189" s="32"/>
      <c r="H189" s="33"/>
    </row>
    <row r="190" spans="1:8" s="2" customFormat="1" ht="16.899999999999999" customHeight="1" x14ac:dyDescent="0.2">
      <c r="A190" s="32"/>
      <c r="B190" s="33"/>
      <c r="C190" s="206" t="s">
        <v>1</v>
      </c>
      <c r="D190" s="206" t="s">
        <v>255</v>
      </c>
      <c r="E190" s="17" t="s">
        <v>1</v>
      </c>
      <c r="F190" s="207">
        <v>0.71499999999999997</v>
      </c>
      <c r="G190" s="32"/>
      <c r="H190" s="33"/>
    </row>
    <row r="191" spans="1:8" s="2" customFormat="1" ht="16.899999999999999" customHeight="1" x14ac:dyDescent="0.2">
      <c r="A191" s="32"/>
      <c r="B191" s="33"/>
      <c r="C191" s="206" t="s">
        <v>1</v>
      </c>
      <c r="D191" s="206" t="s">
        <v>256</v>
      </c>
      <c r="E191" s="17" t="s">
        <v>1</v>
      </c>
      <c r="F191" s="207">
        <v>1.26</v>
      </c>
      <c r="G191" s="32"/>
      <c r="H191" s="33"/>
    </row>
    <row r="192" spans="1:8" s="2" customFormat="1" ht="16.899999999999999" customHeight="1" x14ac:dyDescent="0.2">
      <c r="A192" s="32"/>
      <c r="B192" s="33"/>
      <c r="C192" s="206" t="s">
        <v>266</v>
      </c>
      <c r="D192" s="206" t="s">
        <v>267</v>
      </c>
      <c r="E192" s="17" t="s">
        <v>1</v>
      </c>
      <c r="F192" s="207">
        <v>1.9750000000000001</v>
      </c>
      <c r="G192" s="32"/>
      <c r="H192" s="33"/>
    </row>
    <row r="193" spans="1:8" s="2" customFormat="1" ht="26.45" customHeight="1" x14ac:dyDescent="0.2">
      <c r="A193" s="32"/>
      <c r="B193" s="33"/>
      <c r="C193" s="201" t="s">
        <v>881</v>
      </c>
      <c r="D193" s="201" t="s">
        <v>88</v>
      </c>
      <c r="E193" s="32"/>
      <c r="F193" s="32"/>
      <c r="G193" s="32"/>
      <c r="H193" s="33"/>
    </row>
    <row r="194" spans="1:8" s="2" customFormat="1" ht="16.899999999999999" customHeight="1" x14ac:dyDescent="0.2">
      <c r="A194" s="32"/>
      <c r="B194" s="33"/>
      <c r="C194" s="202" t="s">
        <v>124</v>
      </c>
      <c r="D194" s="203" t="s">
        <v>125</v>
      </c>
      <c r="E194" s="204" t="s">
        <v>1</v>
      </c>
      <c r="F194" s="205">
        <v>1.575</v>
      </c>
      <c r="G194" s="32"/>
      <c r="H194" s="33"/>
    </row>
    <row r="195" spans="1:8" s="2" customFormat="1" ht="16.899999999999999" customHeight="1" x14ac:dyDescent="0.2">
      <c r="A195" s="32"/>
      <c r="B195" s="33"/>
      <c r="C195" s="206" t="s">
        <v>1</v>
      </c>
      <c r="D195" s="206" t="s">
        <v>578</v>
      </c>
      <c r="E195" s="17" t="s">
        <v>1</v>
      </c>
      <c r="F195" s="207">
        <v>1.575</v>
      </c>
      <c r="G195" s="32"/>
      <c r="H195" s="33"/>
    </row>
    <row r="196" spans="1:8" s="2" customFormat="1" ht="16.899999999999999" customHeight="1" x14ac:dyDescent="0.2">
      <c r="A196" s="32"/>
      <c r="B196" s="33"/>
      <c r="C196" s="206" t="s">
        <v>124</v>
      </c>
      <c r="D196" s="206" t="s">
        <v>183</v>
      </c>
      <c r="E196" s="17" t="s">
        <v>1</v>
      </c>
      <c r="F196" s="207">
        <v>1.575</v>
      </c>
      <c r="G196" s="32"/>
      <c r="H196" s="33"/>
    </row>
    <row r="197" spans="1:8" s="2" customFormat="1" ht="16.899999999999999" customHeight="1" x14ac:dyDescent="0.2">
      <c r="A197" s="32"/>
      <c r="B197" s="33"/>
      <c r="C197" s="208" t="s">
        <v>880</v>
      </c>
      <c r="D197" s="32"/>
      <c r="E197" s="32"/>
      <c r="F197" s="32"/>
      <c r="G197" s="32"/>
      <c r="H197" s="33"/>
    </row>
    <row r="198" spans="1:8" s="2" customFormat="1" ht="16.899999999999999" customHeight="1" x14ac:dyDescent="0.2">
      <c r="A198" s="32"/>
      <c r="B198" s="33"/>
      <c r="C198" s="206" t="s">
        <v>175</v>
      </c>
      <c r="D198" s="206" t="s">
        <v>176</v>
      </c>
      <c r="E198" s="17" t="s">
        <v>177</v>
      </c>
      <c r="F198" s="207">
        <v>1.575</v>
      </c>
      <c r="G198" s="32"/>
      <c r="H198" s="33"/>
    </row>
    <row r="199" spans="1:8" s="2" customFormat="1" ht="16.899999999999999" customHeight="1" x14ac:dyDescent="0.2">
      <c r="A199" s="32"/>
      <c r="B199" s="33"/>
      <c r="C199" s="206" t="s">
        <v>185</v>
      </c>
      <c r="D199" s="206" t="s">
        <v>186</v>
      </c>
      <c r="E199" s="17" t="s">
        <v>187</v>
      </c>
      <c r="F199" s="207">
        <v>10.5</v>
      </c>
      <c r="G199" s="32"/>
      <c r="H199" s="33"/>
    </row>
    <row r="200" spans="1:8" s="2" customFormat="1" ht="22.5" x14ac:dyDescent="0.2">
      <c r="A200" s="32"/>
      <c r="B200" s="33"/>
      <c r="C200" s="206" t="s">
        <v>191</v>
      </c>
      <c r="D200" s="206" t="s">
        <v>192</v>
      </c>
      <c r="E200" s="17" t="s">
        <v>187</v>
      </c>
      <c r="F200" s="207">
        <v>10.5</v>
      </c>
      <c r="G200" s="32"/>
      <c r="H200" s="33"/>
    </row>
    <row r="201" spans="1:8" s="2" customFormat="1" ht="16.899999999999999" customHeight="1" x14ac:dyDescent="0.2">
      <c r="A201" s="32"/>
      <c r="B201" s="33"/>
      <c r="C201" s="206" t="s">
        <v>194</v>
      </c>
      <c r="D201" s="206" t="s">
        <v>195</v>
      </c>
      <c r="E201" s="17" t="s">
        <v>187</v>
      </c>
      <c r="F201" s="207">
        <v>105</v>
      </c>
      <c r="G201" s="32"/>
      <c r="H201" s="33"/>
    </row>
    <row r="202" spans="1:8" s="2" customFormat="1" ht="22.5" x14ac:dyDescent="0.2">
      <c r="A202" s="32"/>
      <c r="B202" s="33"/>
      <c r="C202" s="206" t="s">
        <v>199</v>
      </c>
      <c r="D202" s="206" t="s">
        <v>200</v>
      </c>
      <c r="E202" s="17" t="s">
        <v>187</v>
      </c>
      <c r="F202" s="207">
        <v>10.5</v>
      </c>
      <c r="G202" s="32"/>
      <c r="H202" s="33"/>
    </row>
    <row r="203" spans="1:8" s="2" customFormat="1" ht="16.899999999999999" customHeight="1" x14ac:dyDescent="0.2">
      <c r="A203" s="32"/>
      <c r="B203" s="33"/>
      <c r="C203" s="202" t="s">
        <v>127</v>
      </c>
      <c r="D203" s="203" t="s">
        <v>128</v>
      </c>
      <c r="E203" s="204" t="s">
        <v>1</v>
      </c>
      <c r="F203" s="205">
        <v>8.82</v>
      </c>
      <c r="G203" s="32"/>
      <c r="H203" s="33"/>
    </row>
    <row r="204" spans="1:8" s="2" customFormat="1" ht="16.899999999999999" customHeight="1" x14ac:dyDescent="0.2">
      <c r="A204" s="32"/>
      <c r="B204" s="33"/>
      <c r="C204" s="206" t="s">
        <v>1</v>
      </c>
      <c r="D204" s="206" t="s">
        <v>607</v>
      </c>
      <c r="E204" s="17" t="s">
        <v>1</v>
      </c>
      <c r="F204" s="207">
        <v>5.52</v>
      </c>
      <c r="G204" s="32"/>
      <c r="H204" s="33"/>
    </row>
    <row r="205" spans="1:8" s="2" customFormat="1" ht="16.899999999999999" customHeight="1" x14ac:dyDescent="0.2">
      <c r="A205" s="32"/>
      <c r="B205" s="33"/>
      <c r="C205" s="206" t="s">
        <v>1</v>
      </c>
      <c r="D205" s="206" t="s">
        <v>208</v>
      </c>
      <c r="E205" s="17" t="s">
        <v>1</v>
      </c>
      <c r="F205" s="207">
        <v>3.3</v>
      </c>
      <c r="G205" s="32"/>
      <c r="H205" s="33"/>
    </row>
    <row r="206" spans="1:8" s="2" customFormat="1" ht="16.899999999999999" customHeight="1" x14ac:dyDescent="0.2">
      <c r="A206" s="32"/>
      <c r="B206" s="33"/>
      <c r="C206" s="206" t="s">
        <v>127</v>
      </c>
      <c r="D206" s="206" t="s">
        <v>183</v>
      </c>
      <c r="E206" s="17" t="s">
        <v>1</v>
      </c>
      <c r="F206" s="207">
        <v>8.82</v>
      </c>
      <c r="G206" s="32"/>
      <c r="H206" s="33"/>
    </row>
    <row r="207" spans="1:8" s="2" customFormat="1" ht="16.899999999999999" customHeight="1" x14ac:dyDescent="0.2">
      <c r="A207" s="32"/>
      <c r="B207" s="33"/>
      <c r="C207" s="208" t="s">
        <v>880</v>
      </c>
      <c r="D207" s="32"/>
      <c r="E207" s="32"/>
      <c r="F207" s="32"/>
      <c r="G207" s="32"/>
      <c r="H207" s="33"/>
    </row>
    <row r="208" spans="1:8" s="2" customFormat="1" ht="22.5" x14ac:dyDescent="0.2">
      <c r="A208" s="32"/>
      <c r="B208" s="33"/>
      <c r="C208" s="206" t="s">
        <v>204</v>
      </c>
      <c r="D208" s="206" t="s">
        <v>205</v>
      </c>
      <c r="E208" s="17" t="s">
        <v>187</v>
      </c>
      <c r="F208" s="207">
        <v>8.82</v>
      </c>
      <c r="G208" s="32"/>
      <c r="H208" s="33"/>
    </row>
    <row r="209" spans="1:8" s="2" customFormat="1" ht="16.899999999999999" customHeight="1" x14ac:dyDescent="0.2">
      <c r="A209" s="32"/>
      <c r="B209" s="33"/>
      <c r="C209" s="206" t="s">
        <v>211</v>
      </c>
      <c r="D209" s="206" t="s">
        <v>212</v>
      </c>
      <c r="E209" s="17" t="s">
        <v>187</v>
      </c>
      <c r="F209" s="207">
        <v>9.0850000000000009</v>
      </c>
      <c r="G209" s="32"/>
      <c r="H209" s="33"/>
    </row>
    <row r="210" spans="1:8" s="2" customFormat="1" ht="16.899999999999999" customHeight="1" x14ac:dyDescent="0.2">
      <c r="A210" s="32"/>
      <c r="B210" s="33"/>
      <c r="C210" s="202" t="s">
        <v>130</v>
      </c>
      <c r="D210" s="203" t="s">
        <v>131</v>
      </c>
      <c r="E210" s="204" t="s">
        <v>1</v>
      </c>
      <c r="F210" s="205">
        <v>15.4</v>
      </c>
      <c r="G210" s="32"/>
      <c r="H210" s="33"/>
    </row>
    <row r="211" spans="1:8" s="2" customFormat="1" ht="16.899999999999999" customHeight="1" x14ac:dyDescent="0.2">
      <c r="A211" s="32"/>
      <c r="B211" s="33"/>
      <c r="C211" s="206" t="s">
        <v>1</v>
      </c>
      <c r="D211" s="206" t="s">
        <v>625</v>
      </c>
      <c r="E211" s="17" t="s">
        <v>1</v>
      </c>
      <c r="F211" s="207">
        <v>15.4</v>
      </c>
      <c r="G211" s="32"/>
      <c r="H211" s="33"/>
    </row>
    <row r="212" spans="1:8" s="2" customFormat="1" ht="16.899999999999999" customHeight="1" x14ac:dyDescent="0.2">
      <c r="A212" s="32"/>
      <c r="B212" s="33"/>
      <c r="C212" s="206" t="s">
        <v>130</v>
      </c>
      <c r="D212" s="206" t="s">
        <v>183</v>
      </c>
      <c r="E212" s="17" t="s">
        <v>1</v>
      </c>
      <c r="F212" s="207">
        <v>15.4</v>
      </c>
      <c r="G212" s="32"/>
      <c r="H212" s="33"/>
    </row>
    <row r="213" spans="1:8" s="2" customFormat="1" ht="16.899999999999999" customHeight="1" x14ac:dyDescent="0.2">
      <c r="A213" s="32"/>
      <c r="B213" s="33"/>
      <c r="C213" s="208" t="s">
        <v>880</v>
      </c>
      <c r="D213" s="32"/>
      <c r="E213" s="32"/>
      <c r="F213" s="32"/>
      <c r="G213" s="32"/>
      <c r="H213" s="33"/>
    </row>
    <row r="214" spans="1:8" s="2" customFormat="1" ht="16.899999999999999" customHeight="1" x14ac:dyDescent="0.2">
      <c r="A214" s="32"/>
      <c r="B214" s="33"/>
      <c r="C214" s="206" t="s">
        <v>277</v>
      </c>
      <c r="D214" s="206" t="s">
        <v>278</v>
      </c>
      <c r="E214" s="17" t="s">
        <v>271</v>
      </c>
      <c r="F214" s="207">
        <v>15.4</v>
      </c>
      <c r="G214" s="32"/>
      <c r="H214" s="33"/>
    </row>
    <row r="215" spans="1:8" s="2" customFormat="1" ht="16.899999999999999" customHeight="1" x14ac:dyDescent="0.2">
      <c r="A215" s="32"/>
      <c r="B215" s="33"/>
      <c r="C215" s="206" t="s">
        <v>282</v>
      </c>
      <c r="D215" s="206" t="s">
        <v>283</v>
      </c>
      <c r="E215" s="17" t="s">
        <v>271</v>
      </c>
      <c r="F215" s="207">
        <v>16.170000000000002</v>
      </c>
      <c r="G215" s="32"/>
      <c r="H215" s="33"/>
    </row>
    <row r="216" spans="1:8" s="2" customFormat="1" ht="16.899999999999999" customHeight="1" x14ac:dyDescent="0.2">
      <c r="A216" s="32"/>
      <c r="B216" s="33"/>
      <c r="C216" s="202" t="s">
        <v>111</v>
      </c>
      <c r="D216" s="203" t="s">
        <v>111</v>
      </c>
      <c r="E216" s="204" t="s">
        <v>1</v>
      </c>
      <c r="F216" s="205">
        <v>28.16</v>
      </c>
      <c r="G216" s="32"/>
      <c r="H216" s="33"/>
    </row>
    <row r="217" spans="1:8" s="2" customFormat="1" ht="16.899999999999999" customHeight="1" x14ac:dyDescent="0.2">
      <c r="A217" s="32"/>
      <c r="B217" s="33"/>
      <c r="C217" s="206" t="s">
        <v>1</v>
      </c>
      <c r="D217" s="206" t="s">
        <v>614</v>
      </c>
      <c r="E217" s="17" t="s">
        <v>1</v>
      </c>
      <c r="F217" s="207">
        <v>30.5</v>
      </c>
      <c r="G217" s="32"/>
      <c r="H217" s="33"/>
    </row>
    <row r="218" spans="1:8" s="2" customFormat="1" ht="16.899999999999999" customHeight="1" x14ac:dyDescent="0.2">
      <c r="A218" s="32"/>
      <c r="B218" s="33"/>
      <c r="C218" s="206" t="s">
        <v>1</v>
      </c>
      <c r="D218" s="206" t="s">
        <v>236</v>
      </c>
      <c r="E218" s="17" t="s">
        <v>1</v>
      </c>
      <c r="F218" s="207">
        <v>-2.34</v>
      </c>
      <c r="G218" s="32"/>
      <c r="H218" s="33"/>
    </row>
    <row r="219" spans="1:8" s="2" customFormat="1" ht="16.899999999999999" customHeight="1" x14ac:dyDescent="0.2">
      <c r="A219" s="32"/>
      <c r="B219" s="33"/>
      <c r="C219" s="206" t="s">
        <v>111</v>
      </c>
      <c r="D219" s="206" t="s">
        <v>237</v>
      </c>
      <c r="E219" s="17" t="s">
        <v>1</v>
      </c>
      <c r="F219" s="207">
        <v>28.16</v>
      </c>
      <c r="G219" s="32"/>
      <c r="H219" s="33"/>
    </row>
    <row r="220" spans="1:8" s="2" customFormat="1" ht="16.899999999999999" customHeight="1" x14ac:dyDescent="0.2">
      <c r="A220" s="32"/>
      <c r="B220" s="33"/>
      <c r="C220" s="208" t="s">
        <v>880</v>
      </c>
      <c r="D220" s="32"/>
      <c r="E220" s="32"/>
      <c r="F220" s="32"/>
      <c r="G220" s="32"/>
      <c r="H220" s="33"/>
    </row>
    <row r="221" spans="1:8" s="2" customFormat="1" ht="16.899999999999999" customHeight="1" x14ac:dyDescent="0.2">
      <c r="A221" s="32"/>
      <c r="B221" s="33"/>
      <c r="C221" s="206" t="s">
        <v>232</v>
      </c>
      <c r="D221" s="206" t="s">
        <v>233</v>
      </c>
      <c r="E221" s="17" t="s">
        <v>187</v>
      </c>
      <c r="F221" s="207">
        <v>28.16</v>
      </c>
      <c r="G221" s="32"/>
      <c r="H221" s="33"/>
    </row>
    <row r="222" spans="1:8" s="2" customFormat="1" ht="16.899999999999999" customHeight="1" x14ac:dyDescent="0.2">
      <c r="A222" s="32"/>
      <c r="B222" s="33"/>
      <c r="C222" s="206" t="s">
        <v>239</v>
      </c>
      <c r="D222" s="206" t="s">
        <v>240</v>
      </c>
      <c r="E222" s="17" t="s">
        <v>187</v>
      </c>
      <c r="F222" s="207">
        <v>28.16</v>
      </c>
      <c r="G222" s="32"/>
      <c r="H222" s="33"/>
    </row>
    <row r="223" spans="1:8" s="2" customFormat="1" ht="16.899999999999999" customHeight="1" x14ac:dyDescent="0.2">
      <c r="A223" s="32"/>
      <c r="B223" s="33"/>
      <c r="C223" s="206" t="s">
        <v>243</v>
      </c>
      <c r="D223" s="206" t="s">
        <v>244</v>
      </c>
      <c r="E223" s="17" t="s">
        <v>187</v>
      </c>
      <c r="F223" s="207">
        <v>28.16</v>
      </c>
      <c r="G223" s="32"/>
      <c r="H223" s="33"/>
    </row>
    <row r="224" spans="1:8" s="2" customFormat="1" ht="16.899999999999999" customHeight="1" x14ac:dyDescent="0.2">
      <c r="A224" s="32"/>
      <c r="B224" s="33"/>
      <c r="C224" s="206" t="s">
        <v>523</v>
      </c>
      <c r="D224" s="206" t="s">
        <v>524</v>
      </c>
      <c r="E224" s="17" t="s">
        <v>187</v>
      </c>
      <c r="F224" s="207">
        <v>60.066000000000003</v>
      </c>
      <c r="G224" s="32"/>
      <c r="H224" s="33"/>
    </row>
    <row r="225" spans="1:8" s="2" customFormat="1" ht="16.899999999999999" customHeight="1" x14ac:dyDescent="0.2">
      <c r="A225" s="32"/>
      <c r="B225" s="33"/>
      <c r="C225" s="206" t="s">
        <v>527</v>
      </c>
      <c r="D225" s="206" t="s">
        <v>528</v>
      </c>
      <c r="E225" s="17" t="s">
        <v>187</v>
      </c>
      <c r="F225" s="207">
        <v>60.066000000000003</v>
      </c>
      <c r="G225" s="32"/>
      <c r="H225" s="33"/>
    </row>
    <row r="226" spans="1:8" s="2" customFormat="1" ht="16.899999999999999" customHeight="1" x14ac:dyDescent="0.2">
      <c r="A226" s="32"/>
      <c r="B226" s="33"/>
      <c r="C226" s="206" t="s">
        <v>540</v>
      </c>
      <c r="D226" s="206" t="s">
        <v>541</v>
      </c>
      <c r="E226" s="17" t="s">
        <v>187</v>
      </c>
      <c r="F226" s="207">
        <v>60.066000000000003</v>
      </c>
      <c r="G226" s="32"/>
      <c r="H226" s="33"/>
    </row>
    <row r="227" spans="1:8" s="2" customFormat="1" ht="16.899999999999999" customHeight="1" x14ac:dyDescent="0.2">
      <c r="A227" s="32"/>
      <c r="B227" s="33"/>
      <c r="C227" s="206" t="s">
        <v>536</v>
      </c>
      <c r="D227" s="206" t="s">
        <v>537</v>
      </c>
      <c r="E227" s="17" t="s">
        <v>187</v>
      </c>
      <c r="F227" s="207">
        <v>60.066000000000003</v>
      </c>
      <c r="G227" s="32"/>
      <c r="H227" s="33"/>
    </row>
    <row r="228" spans="1:8" s="2" customFormat="1" ht="16.899999999999999" customHeight="1" x14ac:dyDescent="0.2">
      <c r="A228" s="32"/>
      <c r="B228" s="33"/>
      <c r="C228" s="202" t="s">
        <v>113</v>
      </c>
      <c r="D228" s="203" t="s">
        <v>113</v>
      </c>
      <c r="E228" s="204" t="s">
        <v>1</v>
      </c>
      <c r="F228" s="205">
        <v>6.4260000000000002</v>
      </c>
      <c r="G228" s="32"/>
      <c r="H228" s="33"/>
    </row>
    <row r="229" spans="1:8" s="2" customFormat="1" ht="16.899999999999999" customHeight="1" x14ac:dyDescent="0.2">
      <c r="A229" s="32"/>
      <c r="B229" s="33"/>
      <c r="C229" s="206" t="s">
        <v>1</v>
      </c>
      <c r="D229" s="206" t="s">
        <v>530</v>
      </c>
      <c r="E229" s="17" t="s">
        <v>1</v>
      </c>
      <c r="F229" s="207">
        <v>3.1280000000000001</v>
      </c>
      <c r="G229" s="32"/>
      <c r="H229" s="33"/>
    </row>
    <row r="230" spans="1:8" s="2" customFormat="1" ht="16.899999999999999" customHeight="1" x14ac:dyDescent="0.2">
      <c r="A230" s="32"/>
      <c r="B230" s="33"/>
      <c r="C230" s="206" t="s">
        <v>1</v>
      </c>
      <c r="D230" s="206" t="s">
        <v>531</v>
      </c>
      <c r="E230" s="17" t="s">
        <v>1</v>
      </c>
      <c r="F230" s="207">
        <v>3.298</v>
      </c>
      <c r="G230" s="32"/>
      <c r="H230" s="33"/>
    </row>
    <row r="231" spans="1:8" s="2" customFormat="1" ht="16.899999999999999" customHeight="1" x14ac:dyDescent="0.2">
      <c r="A231" s="32"/>
      <c r="B231" s="33"/>
      <c r="C231" s="206" t="s">
        <v>113</v>
      </c>
      <c r="D231" s="206" t="s">
        <v>532</v>
      </c>
      <c r="E231" s="17" t="s">
        <v>1</v>
      </c>
      <c r="F231" s="207">
        <v>6.4260000000000002</v>
      </c>
      <c r="G231" s="32"/>
      <c r="H231" s="33"/>
    </row>
    <row r="232" spans="1:8" s="2" customFormat="1" ht="16.899999999999999" customHeight="1" x14ac:dyDescent="0.2">
      <c r="A232" s="32"/>
      <c r="B232" s="33"/>
      <c r="C232" s="208" t="s">
        <v>880</v>
      </c>
      <c r="D232" s="32"/>
      <c r="E232" s="32"/>
      <c r="F232" s="32"/>
      <c r="G232" s="32"/>
      <c r="H232" s="33"/>
    </row>
    <row r="233" spans="1:8" s="2" customFormat="1" ht="16.899999999999999" customHeight="1" x14ac:dyDescent="0.2">
      <c r="A233" s="32"/>
      <c r="B233" s="33"/>
      <c r="C233" s="206" t="s">
        <v>527</v>
      </c>
      <c r="D233" s="206" t="s">
        <v>528</v>
      </c>
      <c r="E233" s="17" t="s">
        <v>187</v>
      </c>
      <c r="F233" s="207">
        <v>60.066000000000003</v>
      </c>
      <c r="G233" s="32"/>
      <c r="H233" s="33"/>
    </row>
    <row r="234" spans="1:8" s="2" customFormat="1" ht="16.899999999999999" customHeight="1" x14ac:dyDescent="0.2">
      <c r="A234" s="32"/>
      <c r="B234" s="33"/>
      <c r="C234" s="206" t="s">
        <v>523</v>
      </c>
      <c r="D234" s="206" t="s">
        <v>524</v>
      </c>
      <c r="E234" s="17" t="s">
        <v>187</v>
      </c>
      <c r="F234" s="207">
        <v>60.066000000000003</v>
      </c>
      <c r="G234" s="32"/>
      <c r="H234" s="33"/>
    </row>
    <row r="235" spans="1:8" s="2" customFormat="1" ht="16.899999999999999" customHeight="1" x14ac:dyDescent="0.2">
      <c r="A235" s="32"/>
      <c r="B235" s="33"/>
      <c r="C235" s="206" t="s">
        <v>540</v>
      </c>
      <c r="D235" s="206" t="s">
        <v>541</v>
      </c>
      <c r="E235" s="17" t="s">
        <v>187</v>
      </c>
      <c r="F235" s="207">
        <v>60.066000000000003</v>
      </c>
      <c r="G235" s="32"/>
      <c r="H235" s="33"/>
    </row>
    <row r="236" spans="1:8" s="2" customFormat="1" ht="16.899999999999999" customHeight="1" x14ac:dyDescent="0.2">
      <c r="A236" s="32"/>
      <c r="B236" s="33"/>
      <c r="C236" s="206" t="s">
        <v>536</v>
      </c>
      <c r="D236" s="206" t="s">
        <v>537</v>
      </c>
      <c r="E236" s="17" t="s">
        <v>187</v>
      </c>
      <c r="F236" s="207">
        <v>60.066000000000003</v>
      </c>
      <c r="G236" s="32"/>
      <c r="H236" s="33"/>
    </row>
    <row r="237" spans="1:8" s="2" customFormat="1" ht="16.899999999999999" customHeight="1" x14ac:dyDescent="0.2">
      <c r="A237" s="32"/>
      <c r="B237" s="33"/>
      <c r="C237" s="202" t="s">
        <v>562</v>
      </c>
      <c r="D237" s="203" t="s">
        <v>562</v>
      </c>
      <c r="E237" s="204" t="s">
        <v>1</v>
      </c>
      <c r="F237" s="205">
        <v>1</v>
      </c>
      <c r="G237" s="32"/>
      <c r="H237" s="33"/>
    </row>
    <row r="238" spans="1:8" s="2" customFormat="1" ht="16.899999999999999" customHeight="1" x14ac:dyDescent="0.2">
      <c r="A238" s="32"/>
      <c r="B238" s="33"/>
      <c r="C238" s="206" t="s">
        <v>1</v>
      </c>
      <c r="D238" s="206" t="s">
        <v>555</v>
      </c>
      <c r="E238" s="17" t="s">
        <v>1</v>
      </c>
      <c r="F238" s="207">
        <v>1</v>
      </c>
      <c r="G238" s="32"/>
      <c r="H238" s="33"/>
    </row>
    <row r="239" spans="1:8" s="2" customFormat="1" ht="16.899999999999999" customHeight="1" x14ac:dyDescent="0.2">
      <c r="A239" s="32"/>
      <c r="B239" s="33"/>
      <c r="C239" s="206" t="s">
        <v>562</v>
      </c>
      <c r="D239" s="206" t="s">
        <v>563</v>
      </c>
      <c r="E239" s="17" t="s">
        <v>1</v>
      </c>
      <c r="F239" s="207">
        <v>1</v>
      </c>
      <c r="G239" s="32"/>
      <c r="H239" s="33"/>
    </row>
    <row r="240" spans="1:8" s="2" customFormat="1" ht="16.899999999999999" customHeight="1" x14ac:dyDescent="0.2">
      <c r="A240" s="32"/>
      <c r="B240" s="33"/>
      <c r="C240" s="202" t="s">
        <v>106</v>
      </c>
      <c r="D240" s="203" t="s">
        <v>106</v>
      </c>
      <c r="E240" s="204" t="s">
        <v>1</v>
      </c>
      <c r="F240" s="205">
        <v>6.6150000000000002</v>
      </c>
      <c r="G240" s="32"/>
      <c r="H240" s="33"/>
    </row>
    <row r="241" spans="1:8" s="2" customFormat="1" ht="16.899999999999999" customHeight="1" x14ac:dyDescent="0.2">
      <c r="A241" s="32"/>
      <c r="B241" s="33"/>
      <c r="C241" s="206" t="s">
        <v>1</v>
      </c>
      <c r="D241" s="206" t="s">
        <v>618</v>
      </c>
      <c r="E241" s="17" t="s">
        <v>1</v>
      </c>
      <c r="F241" s="207">
        <v>6.6150000000000002</v>
      </c>
      <c r="G241" s="32"/>
      <c r="H241" s="33"/>
    </row>
    <row r="242" spans="1:8" s="2" customFormat="1" ht="16.899999999999999" customHeight="1" x14ac:dyDescent="0.2">
      <c r="A242" s="32"/>
      <c r="B242" s="33"/>
      <c r="C242" s="206" t="s">
        <v>106</v>
      </c>
      <c r="D242" s="206" t="s">
        <v>251</v>
      </c>
      <c r="E242" s="17" t="s">
        <v>1</v>
      </c>
      <c r="F242" s="207">
        <v>6.6150000000000002</v>
      </c>
      <c r="G242" s="32"/>
      <c r="H242" s="33"/>
    </row>
    <row r="243" spans="1:8" s="2" customFormat="1" ht="16.899999999999999" customHeight="1" x14ac:dyDescent="0.2">
      <c r="A243" s="32"/>
      <c r="B243" s="33"/>
      <c r="C243" s="208" t="s">
        <v>880</v>
      </c>
      <c r="D243" s="32"/>
      <c r="E243" s="32"/>
      <c r="F243" s="32"/>
      <c r="G243" s="32"/>
      <c r="H243" s="33"/>
    </row>
    <row r="244" spans="1:8" s="2" customFormat="1" ht="16.899999999999999" customHeight="1" x14ac:dyDescent="0.2">
      <c r="A244" s="32"/>
      <c r="B244" s="33"/>
      <c r="C244" s="206" t="s">
        <v>247</v>
      </c>
      <c r="D244" s="206" t="s">
        <v>248</v>
      </c>
      <c r="E244" s="17" t="s">
        <v>187</v>
      </c>
      <c r="F244" s="207">
        <v>11.295</v>
      </c>
      <c r="G244" s="32"/>
      <c r="H244" s="33"/>
    </row>
    <row r="245" spans="1:8" s="2" customFormat="1" ht="16.899999999999999" customHeight="1" x14ac:dyDescent="0.2">
      <c r="A245" s="32"/>
      <c r="B245" s="33"/>
      <c r="C245" s="206" t="s">
        <v>544</v>
      </c>
      <c r="D245" s="206" t="s">
        <v>545</v>
      </c>
      <c r="E245" s="17" t="s">
        <v>187</v>
      </c>
      <c r="F245" s="207">
        <v>11.295</v>
      </c>
      <c r="G245" s="32"/>
      <c r="H245" s="33"/>
    </row>
    <row r="246" spans="1:8" s="2" customFormat="1" ht="16.899999999999999" customHeight="1" x14ac:dyDescent="0.2">
      <c r="A246" s="32"/>
      <c r="B246" s="33"/>
      <c r="C246" s="206" t="s">
        <v>548</v>
      </c>
      <c r="D246" s="206" t="s">
        <v>549</v>
      </c>
      <c r="E246" s="17" t="s">
        <v>187</v>
      </c>
      <c r="F246" s="207">
        <v>11.295</v>
      </c>
      <c r="G246" s="32"/>
      <c r="H246" s="33"/>
    </row>
    <row r="247" spans="1:8" s="2" customFormat="1" ht="16.899999999999999" customHeight="1" x14ac:dyDescent="0.2">
      <c r="A247" s="32"/>
      <c r="B247" s="33"/>
      <c r="C247" s="202" t="s">
        <v>119</v>
      </c>
      <c r="D247" s="203" t="s">
        <v>119</v>
      </c>
      <c r="E247" s="204" t="s">
        <v>1</v>
      </c>
      <c r="F247" s="205">
        <v>17.690000000000001</v>
      </c>
      <c r="G247" s="32"/>
      <c r="H247" s="33"/>
    </row>
    <row r="248" spans="1:8" s="2" customFormat="1" ht="16.899999999999999" customHeight="1" x14ac:dyDescent="0.2">
      <c r="A248" s="32"/>
      <c r="B248" s="33"/>
      <c r="C248" s="206" t="s">
        <v>1</v>
      </c>
      <c r="D248" s="206" t="s">
        <v>648</v>
      </c>
      <c r="E248" s="17" t="s">
        <v>1</v>
      </c>
      <c r="F248" s="207">
        <v>11.97</v>
      </c>
      <c r="G248" s="32"/>
      <c r="H248" s="33"/>
    </row>
    <row r="249" spans="1:8" s="2" customFormat="1" ht="16.899999999999999" customHeight="1" x14ac:dyDescent="0.2">
      <c r="A249" s="32"/>
      <c r="B249" s="33"/>
      <c r="C249" s="206" t="s">
        <v>1</v>
      </c>
      <c r="D249" s="206" t="s">
        <v>649</v>
      </c>
      <c r="E249" s="17" t="s">
        <v>1</v>
      </c>
      <c r="F249" s="207">
        <v>5.72</v>
      </c>
      <c r="G249" s="32"/>
      <c r="H249" s="33"/>
    </row>
    <row r="250" spans="1:8" s="2" customFormat="1" ht="16.899999999999999" customHeight="1" x14ac:dyDescent="0.2">
      <c r="A250" s="32"/>
      <c r="B250" s="33"/>
      <c r="C250" s="206" t="s">
        <v>119</v>
      </c>
      <c r="D250" s="206" t="s">
        <v>372</v>
      </c>
      <c r="E250" s="17" t="s">
        <v>1</v>
      </c>
      <c r="F250" s="207">
        <v>17.690000000000001</v>
      </c>
      <c r="G250" s="32"/>
      <c r="H250" s="33"/>
    </row>
    <row r="251" spans="1:8" s="2" customFormat="1" ht="16.899999999999999" customHeight="1" x14ac:dyDescent="0.2">
      <c r="A251" s="32"/>
      <c r="B251" s="33"/>
      <c r="C251" s="208" t="s">
        <v>880</v>
      </c>
      <c r="D251" s="32"/>
      <c r="E251" s="32"/>
      <c r="F251" s="32"/>
      <c r="G251" s="32"/>
      <c r="H251" s="33"/>
    </row>
    <row r="252" spans="1:8" s="2" customFormat="1" ht="16.899999999999999" customHeight="1" x14ac:dyDescent="0.2">
      <c r="A252" s="32"/>
      <c r="B252" s="33"/>
      <c r="C252" s="206" t="s">
        <v>367</v>
      </c>
      <c r="D252" s="206" t="s">
        <v>368</v>
      </c>
      <c r="E252" s="17" t="s">
        <v>187</v>
      </c>
      <c r="F252" s="207">
        <v>17.690000000000001</v>
      </c>
      <c r="G252" s="32"/>
      <c r="H252" s="33"/>
    </row>
    <row r="253" spans="1:8" s="2" customFormat="1" ht="22.5" x14ac:dyDescent="0.2">
      <c r="A253" s="32"/>
      <c r="B253" s="33"/>
      <c r="C253" s="206" t="s">
        <v>362</v>
      </c>
      <c r="D253" s="206" t="s">
        <v>363</v>
      </c>
      <c r="E253" s="17" t="s">
        <v>177</v>
      </c>
      <c r="F253" s="207">
        <v>0.42499999999999999</v>
      </c>
      <c r="G253" s="32"/>
      <c r="H253" s="33"/>
    </row>
    <row r="254" spans="1:8" s="2" customFormat="1" ht="16.899999999999999" customHeight="1" x14ac:dyDescent="0.2">
      <c r="A254" s="32"/>
      <c r="B254" s="33"/>
      <c r="C254" s="206" t="s">
        <v>383</v>
      </c>
      <c r="D254" s="206" t="s">
        <v>384</v>
      </c>
      <c r="E254" s="17" t="s">
        <v>177</v>
      </c>
      <c r="F254" s="207">
        <v>0.42499999999999999</v>
      </c>
      <c r="G254" s="32"/>
      <c r="H254" s="33"/>
    </row>
    <row r="255" spans="1:8" s="2" customFormat="1" ht="16.899999999999999" customHeight="1" x14ac:dyDescent="0.2">
      <c r="A255" s="32"/>
      <c r="B255" s="33"/>
      <c r="C255" s="206" t="s">
        <v>407</v>
      </c>
      <c r="D255" s="206" t="s">
        <v>408</v>
      </c>
      <c r="E255" s="17" t="s">
        <v>187</v>
      </c>
      <c r="F255" s="207">
        <v>17.690000000000001</v>
      </c>
      <c r="G255" s="32"/>
      <c r="H255" s="33"/>
    </row>
    <row r="256" spans="1:8" s="2" customFormat="1" ht="16.899999999999999" customHeight="1" x14ac:dyDescent="0.2">
      <c r="A256" s="32"/>
      <c r="B256" s="33"/>
      <c r="C256" s="206" t="s">
        <v>440</v>
      </c>
      <c r="D256" s="206" t="s">
        <v>441</v>
      </c>
      <c r="E256" s="17" t="s">
        <v>187</v>
      </c>
      <c r="F256" s="207">
        <v>17.690000000000001</v>
      </c>
      <c r="G256" s="32"/>
      <c r="H256" s="33"/>
    </row>
    <row r="257" spans="1:8" s="2" customFormat="1" ht="16.899999999999999" customHeight="1" x14ac:dyDescent="0.2">
      <c r="A257" s="32"/>
      <c r="B257" s="33"/>
      <c r="C257" s="206" t="s">
        <v>374</v>
      </c>
      <c r="D257" s="206" t="s">
        <v>375</v>
      </c>
      <c r="E257" s="17" t="s">
        <v>177</v>
      </c>
      <c r="F257" s="207">
        <v>0.46700000000000003</v>
      </c>
      <c r="G257" s="32"/>
      <c r="H257" s="33"/>
    </row>
    <row r="258" spans="1:8" s="2" customFormat="1" ht="16.899999999999999" customHeight="1" x14ac:dyDescent="0.2">
      <c r="A258" s="32"/>
      <c r="B258" s="33"/>
      <c r="C258" s="206" t="s">
        <v>444</v>
      </c>
      <c r="D258" s="206" t="s">
        <v>445</v>
      </c>
      <c r="E258" s="17" t="s">
        <v>187</v>
      </c>
      <c r="F258" s="207">
        <v>19.459</v>
      </c>
      <c r="G258" s="32"/>
      <c r="H258" s="33"/>
    </row>
    <row r="259" spans="1:8" s="2" customFormat="1" ht="16.899999999999999" customHeight="1" x14ac:dyDescent="0.2">
      <c r="A259" s="32"/>
      <c r="B259" s="33"/>
      <c r="C259" s="202" t="s">
        <v>120</v>
      </c>
      <c r="D259" s="203" t="s">
        <v>120</v>
      </c>
      <c r="E259" s="204" t="s">
        <v>1</v>
      </c>
      <c r="F259" s="205">
        <v>2.73</v>
      </c>
      <c r="G259" s="32"/>
      <c r="H259" s="33"/>
    </row>
    <row r="260" spans="1:8" s="2" customFormat="1" ht="16.899999999999999" customHeight="1" x14ac:dyDescent="0.2">
      <c r="A260" s="32"/>
      <c r="B260" s="33"/>
      <c r="C260" s="206" t="s">
        <v>1</v>
      </c>
      <c r="D260" s="206" t="s">
        <v>458</v>
      </c>
      <c r="E260" s="17" t="s">
        <v>1</v>
      </c>
      <c r="F260" s="207">
        <v>2.73</v>
      </c>
      <c r="G260" s="32"/>
      <c r="H260" s="33"/>
    </row>
    <row r="261" spans="1:8" s="2" customFormat="1" ht="16.899999999999999" customHeight="1" x14ac:dyDescent="0.2">
      <c r="A261" s="32"/>
      <c r="B261" s="33"/>
      <c r="C261" s="206" t="s">
        <v>120</v>
      </c>
      <c r="D261" s="206" t="s">
        <v>465</v>
      </c>
      <c r="E261" s="17" t="s">
        <v>1</v>
      </c>
      <c r="F261" s="207">
        <v>2.73</v>
      </c>
      <c r="G261" s="32"/>
      <c r="H261" s="33"/>
    </row>
    <row r="262" spans="1:8" s="2" customFormat="1" ht="16.899999999999999" customHeight="1" x14ac:dyDescent="0.2">
      <c r="A262" s="32"/>
      <c r="B262" s="33"/>
      <c r="C262" s="208" t="s">
        <v>880</v>
      </c>
      <c r="D262" s="32"/>
      <c r="E262" s="32"/>
      <c r="F262" s="32"/>
      <c r="G262" s="32"/>
      <c r="H262" s="33"/>
    </row>
    <row r="263" spans="1:8" s="2" customFormat="1" ht="16.899999999999999" customHeight="1" x14ac:dyDescent="0.2">
      <c r="A263" s="32"/>
      <c r="B263" s="33"/>
      <c r="C263" s="206" t="s">
        <v>462</v>
      </c>
      <c r="D263" s="206" t="s">
        <v>463</v>
      </c>
      <c r="E263" s="17" t="s">
        <v>187</v>
      </c>
      <c r="F263" s="207">
        <v>2.73</v>
      </c>
      <c r="G263" s="32"/>
      <c r="H263" s="33"/>
    </row>
    <row r="264" spans="1:8" s="2" customFormat="1" ht="16.899999999999999" customHeight="1" x14ac:dyDescent="0.2">
      <c r="A264" s="32"/>
      <c r="B264" s="33"/>
      <c r="C264" s="206" t="s">
        <v>486</v>
      </c>
      <c r="D264" s="206" t="s">
        <v>487</v>
      </c>
      <c r="E264" s="17" t="s">
        <v>187</v>
      </c>
      <c r="F264" s="207">
        <v>8.19</v>
      </c>
      <c r="G264" s="32"/>
      <c r="H264" s="33"/>
    </row>
    <row r="265" spans="1:8" s="2" customFormat="1" ht="16.899999999999999" customHeight="1" x14ac:dyDescent="0.2">
      <c r="A265" s="32"/>
      <c r="B265" s="33"/>
      <c r="C265" s="206" t="s">
        <v>491</v>
      </c>
      <c r="D265" s="206" t="s">
        <v>492</v>
      </c>
      <c r="E265" s="17" t="s">
        <v>187</v>
      </c>
      <c r="F265" s="207">
        <v>8.19</v>
      </c>
      <c r="G265" s="32"/>
      <c r="H265" s="33"/>
    </row>
    <row r="266" spans="1:8" s="2" customFormat="1" ht="16.899999999999999" customHeight="1" x14ac:dyDescent="0.2">
      <c r="A266" s="32"/>
      <c r="B266" s="33"/>
      <c r="C266" s="206" t="s">
        <v>495</v>
      </c>
      <c r="D266" s="206" t="s">
        <v>496</v>
      </c>
      <c r="E266" s="17" t="s">
        <v>187</v>
      </c>
      <c r="F266" s="207">
        <v>8.19</v>
      </c>
      <c r="G266" s="32"/>
      <c r="H266" s="33"/>
    </row>
    <row r="267" spans="1:8" s="2" customFormat="1" ht="16.899999999999999" customHeight="1" x14ac:dyDescent="0.2">
      <c r="A267" s="32"/>
      <c r="B267" s="33"/>
      <c r="C267" s="202" t="s">
        <v>101</v>
      </c>
      <c r="D267" s="203" t="s">
        <v>101</v>
      </c>
      <c r="E267" s="204" t="s">
        <v>1</v>
      </c>
      <c r="F267" s="205">
        <v>21.91</v>
      </c>
      <c r="G267" s="32"/>
      <c r="H267" s="33"/>
    </row>
    <row r="268" spans="1:8" s="2" customFormat="1" ht="16.899999999999999" customHeight="1" x14ac:dyDescent="0.2">
      <c r="A268" s="32"/>
      <c r="B268" s="33"/>
      <c r="C268" s="206" t="s">
        <v>1</v>
      </c>
      <c r="D268" s="206" t="s">
        <v>610</v>
      </c>
      <c r="E268" s="17" t="s">
        <v>1</v>
      </c>
      <c r="F268" s="207">
        <v>24.64</v>
      </c>
      <c r="G268" s="32"/>
      <c r="H268" s="33"/>
    </row>
    <row r="269" spans="1:8" s="2" customFormat="1" ht="16.899999999999999" customHeight="1" x14ac:dyDescent="0.2">
      <c r="A269" s="32"/>
      <c r="B269" s="33"/>
      <c r="C269" s="206" t="s">
        <v>1</v>
      </c>
      <c r="D269" s="206" t="s">
        <v>221</v>
      </c>
      <c r="E269" s="17" t="s">
        <v>1</v>
      </c>
      <c r="F269" s="207">
        <v>-2.73</v>
      </c>
      <c r="G269" s="32"/>
      <c r="H269" s="33"/>
    </row>
    <row r="270" spans="1:8" s="2" customFormat="1" ht="16.899999999999999" customHeight="1" x14ac:dyDescent="0.2">
      <c r="A270" s="32"/>
      <c r="B270" s="33"/>
      <c r="C270" s="206" t="s">
        <v>101</v>
      </c>
      <c r="D270" s="206" t="s">
        <v>222</v>
      </c>
      <c r="E270" s="17" t="s">
        <v>1</v>
      </c>
      <c r="F270" s="207">
        <v>21.91</v>
      </c>
      <c r="G270" s="32"/>
      <c r="H270" s="33"/>
    </row>
    <row r="271" spans="1:8" s="2" customFormat="1" ht="16.899999999999999" customHeight="1" x14ac:dyDescent="0.2">
      <c r="A271" s="32"/>
      <c r="B271" s="33"/>
      <c r="C271" s="208" t="s">
        <v>880</v>
      </c>
      <c r="D271" s="32"/>
      <c r="E271" s="32"/>
      <c r="F271" s="32"/>
      <c r="G271" s="32"/>
      <c r="H271" s="33"/>
    </row>
    <row r="272" spans="1:8" s="2" customFormat="1" ht="16.899999999999999" customHeight="1" x14ac:dyDescent="0.2">
      <c r="A272" s="32"/>
      <c r="B272" s="33"/>
      <c r="C272" s="206" t="s">
        <v>217</v>
      </c>
      <c r="D272" s="206" t="s">
        <v>218</v>
      </c>
      <c r="E272" s="17" t="s">
        <v>187</v>
      </c>
      <c r="F272" s="207">
        <v>21.91</v>
      </c>
      <c r="G272" s="32"/>
      <c r="H272" s="33"/>
    </row>
    <row r="273" spans="1:8" s="2" customFormat="1" ht="16.899999999999999" customHeight="1" x14ac:dyDescent="0.2">
      <c r="A273" s="32"/>
      <c r="B273" s="33"/>
      <c r="C273" s="206" t="s">
        <v>224</v>
      </c>
      <c r="D273" s="206" t="s">
        <v>225</v>
      </c>
      <c r="E273" s="17" t="s">
        <v>187</v>
      </c>
      <c r="F273" s="207">
        <v>21.91</v>
      </c>
      <c r="G273" s="32"/>
      <c r="H273" s="33"/>
    </row>
    <row r="274" spans="1:8" s="2" customFormat="1" ht="16.899999999999999" customHeight="1" x14ac:dyDescent="0.2">
      <c r="A274" s="32"/>
      <c r="B274" s="33"/>
      <c r="C274" s="206" t="s">
        <v>228</v>
      </c>
      <c r="D274" s="206" t="s">
        <v>229</v>
      </c>
      <c r="E274" s="17" t="s">
        <v>187</v>
      </c>
      <c r="F274" s="207">
        <v>21.91</v>
      </c>
      <c r="G274" s="32"/>
      <c r="H274" s="33"/>
    </row>
    <row r="275" spans="1:8" s="2" customFormat="1" ht="16.899999999999999" customHeight="1" x14ac:dyDescent="0.2">
      <c r="A275" s="32"/>
      <c r="B275" s="33"/>
      <c r="C275" s="206" t="s">
        <v>523</v>
      </c>
      <c r="D275" s="206" t="s">
        <v>524</v>
      </c>
      <c r="E275" s="17" t="s">
        <v>187</v>
      </c>
      <c r="F275" s="207">
        <v>60.066000000000003</v>
      </c>
      <c r="G275" s="32"/>
      <c r="H275" s="33"/>
    </row>
    <row r="276" spans="1:8" s="2" customFormat="1" ht="16.899999999999999" customHeight="1" x14ac:dyDescent="0.2">
      <c r="A276" s="32"/>
      <c r="B276" s="33"/>
      <c r="C276" s="206" t="s">
        <v>527</v>
      </c>
      <c r="D276" s="206" t="s">
        <v>528</v>
      </c>
      <c r="E276" s="17" t="s">
        <v>187</v>
      </c>
      <c r="F276" s="207">
        <v>60.066000000000003</v>
      </c>
      <c r="G276" s="32"/>
      <c r="H276" s="33"/>
    </row>
    <row r="277" spans="1:8" s="2" customFormat="1" ht="16.899999999999999" customHeight="1" x14ac:dyDescent="0.2">
      <c r="A277" s="32"/>
      <c r="B277" s="33"/>
      <c r="C277" s="206" t="s">
        <v>540</v>
      </c>
      <c r="D277" s="206" t="s">
        <v>541</v>
      </c>
      <c r="E277" s="17" t="s">
        <v>187</v>
      </c>
      <c r="F277" s="207">
        <v>60.066000000000003</v>
      </c>
      <c r="G277" s="32"/>
      <c r="H277" s="33"/>
    </row>
    <row r="278" spans="1:8" s="2" customFormat="1" ht="16.899999999999999" customHeight="1" x14ac:dyDescent="0.2">
      <c r="A278" s="32"/>
      <c r="B278" s="33"/>
      <c r="C278" s="206" t="s">
        <v>536</v>
      </c>
      <c r="D278" s="206" t="s">
        <v>537</v>
      </c>
      <c r="E278" s="17" t="s">
        <v>187</v>
      </c>
      <c r="F278" s="207">
        <v>60.066000000000003</v>
      </c>
      <c r="G278" s="32"/>
      <c r="H278" s="33"/>
    </row>
    <row r="279" spans="1:8" s="2" customFormat="1" ht="16.899999999999999" customHeight="1" x14ac:dyDescent="0.2">
      <c r="A279" s="32"/>
      <c r="B279" s="33"/>
      <c r="C279" s="202" t="s">
        <v>122</v>
      </c>
      <c r="D279" s="203" t="s">
        <v>122</v>
      </c>
      <c r="E279" s="204" t="s">
        <v>1</v>
      </c>
      <c r="F279" s="205">
        <v>3.57</v>
      </c>
      <c r="G279" s="32"/>
      <c r="H279" s="33"/>
    </row>
    <row r="280" spans="1:8" s="2" customFormat="1" ht="16.899999999999999" customHeight="1" x14ac:dyDescent="0.2">
      <c r="A280" s="32"/>
      <c r="B280" s="33"/>
      <c r="C280" s="206" t="s">
        <v>1</v>
      </c>
      <c r="D280" s="206" t="s">
        <v>533</v>
      </c>
      <c r="E280" s="17" t="s">
        <v>1</v>
      </c>
      <c r="F280" s="207">
        <v>3.57</v>
      </c>
      <c r="G280" s="32"/>
      <c r="H280" s="33"/>
    </row>
    <row r="281" spans="1:8" s="2" customFormat="1" ht="16.899999999999999" customHeight="1" x14ac:dyDescent="0.2">
      <c r="A281" s="32"/>
      <c r="B281" s="33"/>
      <c r="C281" s="206" t="s">
        <v>122</v>
      </c>
      <c r="D281" s="206" t="s">
        <v>534</v>
      </c>
      <c r="E281" s="17" t="s">
        <v>1</v>
      </c>
      <c r="F281" s="207">
        <v>3.57</v>
      </c>
      <c r="G281" s="32"/>
      <c r="H281" s="33"/>
    </row>
    <row r="282" spans="1:8" s="2" customFormat="1" ht="16.899999999999999" customHeight="1" x14ac:dyDescent="0.2">
      <c r="A282" s="32"/>
      <c r="B282" s="33"/>
      <c r="C282" s="208" t="s">
        <v>880</v>
      </c>
      <c r="D282" s="32"/>
      <c r="E282" s="32"/>
      <c r="F282" s="32"/>
      <c r="G282" s="32"/>
      <c r="H282" s="33"/>
    </row>
    <row r="283" spans="1:8" s="2" customFormat="1" ht="16.899999999999999" customHeight="1" x14ac:dyDescent="0.2">
      <c r="A283" s="32"/>
      <c r="B283" s="33"/>
      <c r="C283" s="206" t="s">
        <v>527</v>
      </c>
      <c r="D283" s="206" t="s">
        <v>528</v>
      </c>
      <c r="E283" s="17" t="s">
        <v>187</v>
      </c>
      <c r="F283" s="207">
        <v>60.066000000000003</v>
      </c>
      <c r="G283" s="32"/>
      <c r="H283" s="33"/>
    </row>
    <row r="284" spans="1:8" s="2" customFormat="1" ht="16.899999999999999" customHeight="1" x14ac:dyDescent="0.2">
      <c r="A284" s="32"/>
      <c r="B284" s="33"/>
      <c r="C284" s="206" t="s">
        <v>523</v>
      </c>
      <c r="D284" s="206" t="s">
        <v>524</v>
      </c>
      <c r="E284" s="17" t="s">
        <v>187</v>
      </c>
      <c r="F284" s="207">
        <v>60.066000000000003</v>
      </c>
      <c r="G284" s="32"/>
      <c r="H284" s="33"/>
    </row>
    <row r="285" spans="1:8" s="2" customFormat="1" ht="16.899999999999999" customHeight="1" x14ac:dyDescent="0.2">
      <c r="A285" s="32"/>
      <c r="B285" s="33"/>
      <c r="C285" s="206" t="s">
        <v>540</v>
      </c>
      <c r="D285" s="206" t="s">
        <v>541</v>
      </c>
      <c r="E285" s="17" t="s">
        <v>187</v>
      </c>
      <c r="F285" s="207">
        <v>60.066000000000003</v>
      </c>
      <c r="G285" s="32"/>
      <c r="H285" s="33"/>
    </row>
    <row r="286" spans="1:8" s="2" customFormat="1" ht="16.899999999999999" customHeight="1" x14ac:dyDescent="0.2">
      <c r="A286" s="32"/>
      <c r="B286" s="33"/>
      <c r="C286" s="206" t="s">
        <v>536</v>
      </c>
      <c r="D286" s="206" t="s">
        <v>537</v>
      </c>
      <c r="E286" s="17" t="s">
        <v>187</v>
      </c>
      <c r="F286" s="207">
        <v>60.066000000000003</v>
      </c>
      <c r="G286" s="32"/>
      <c r="H286" s="33"/>
    </row>
    <row r="287" spans="1:8" s="2" customFormat="1" ht="16.899999999999999" customHeight="1" x14ac:dyDescent="0.2">
      <c r="A287" s="32"/>
      <c r="B287" s="33"/>
      <c r="C287" s="202" t="s">
        <v>105</v>
      </c>
      <c r="D287" s="203" t="s">
        <v>105</v>
      </c>
      <c r="E287" s="204" t="s">
        <v>1</v>
      </c>
      <c r="F287" s="205">
        <v>1</v>
      </c>
      <c r="G287" s="32"/>
      <c r="H287" s="33"/>
    </row>
    <row r="288" spans="1:8" s="2" customFormat="1" ht="16.899999999999999" customHeight="1" x14ac:dyDescent="0.2">
      <c r="A288" s="32"/>
      <c r="B288" s="33"/>
      <c r="C288" s="206" t="s">
        <v>1</v>
      </c>
      <c r="D288" s="206" t="s">
        <v>471</v>
      </c>
      <c r="E288" s="17" t="s">
        <v>1</v>
      </c>
      <c r="F288" s="207">
        <v>1</v>
      </c>
      <c r="G288" s="32"/>
      <c r="H288" s="33"/>
    </row>
    <row r="289" spans="1:8" s="2" customFormat="1" ht="16.899999999999999" customHeight="1" x14ac:dyDescent="0.2">
      <c r="A289" s="32"/>
      <c r="B289" s="33"/>
      <c r="C289" s="206" t="s">
        <v>105</v>
      </c>
      <c r="D289" s="206" t="s">
        <v>472</v>
      </c>
      <c r="E289" s="17" t="s">
        <v>1</v>
      </c>
      <c r="F289" s="207">
        <v>1</v>
      </c>
      <c r="G289" s="32"/>
      <c r="H289" s="33"/>
    </row>
    <row r="290" spans="1:8" s="2" customFormat="1" ht="16.899999999999999" customHeight="1" x14ac:dyDescent="0.2">
      <c r="A290" s="32"/>
      <c r="B290" s="33"/>
      <c r="C290" s="208" t="s">
        <v>880</v>
      </c>
      <c r="D290" s="32"/>
      <c r="E290" s="32"/>
      <c r="F290" s="32"/>
      <c r="G290" s="32"/>
      <c r="H290" s="33"/>
    </row>
    <row r="291" spans="1:8" s="2" customFormat="1" ht="16.899999999999999" customHeight="1" x14ac:dyDescent="0.2">
      <c r="A291" s="32"/>
      <c r="B291" s="33"/>
      <c r="C291" s="206" t="s">
        <v>467</v>
      </c>
      <c r="D291" s="206" t="s">
        <v>468</v>
      </c>
      <c r="E291" s="17" t="s">
        <v>469</v>
      </c>
      <c r="F291" s="207">
        <v>1</v>
      </c>
      <c r="G291" s="32"/>
      <c r="H291" s="33"/>
    </row>
    <row r="292" spans="1:8" s="2" customFormat="1" ht="16.899999999999999" customHeight="1" x14ac:dyDescent="0.2">
      <c r="A292" s="32"/>
      <c r="B292" s="33"/>
      <c r="C292" s="206" t="s">
        <v>499</v>
      </c>
      <c r="D292" s="206" t="s">
        <v>487</v>
      </c>
      <c r="E292" s="17" t="s">
        <v>469</v>
      </c>
      <c r="F292" s="207">
        <v>1</v>
      </c>
      <c r="G292" s="32"/>
      <c r="H292" s="33"/>
    </row>
    <row r="293" spans="1:8" s="2" customFormat="1" ht="16.899999999999999" customHeight="1" x14ac:dyDescent="0.2">
      <c r="A293" s="32"/>
      <c r="B293" s="33"/>
      <c r="C293" s="206" t="s">
        <v>502</v>
      </c>
      <c r="D293" s="206" t="s">
        <v>492</v>
      </c>
      <c r="E293" s="17" t="s">
        <v>469</v>
      </c>
      <c r="F293" s="207">
        <v>1</v>
      </c>
      <c r="G293" s="32"/>
      <c r="H293" s="33"/>
    </row>
    <row r="294" spans="1:8" s="2" customFormat="1" ht="16.899999999999999" customHeight="1" x14ac:dyDescent="0.2">
      <c r="A294" s="32"/>
      <c r="B294" s="33"/>
      <c r="C294" s="206" t="s">
        <v>505</v>
      </c>
      <c r="D294" s="206" t="s">
        <v>496</v>
      </c>
      <c r="E294" s="17" t="s">
        <v>469</v>
      </c>
      <c r="F294" s="207">
        <v>1</v>
      </c>
      <c r="G294" s="32"/>
      <c r="H294" s="33"/>
    </row>
    <row r="295" spans="1:8" s="2" customFormat="1" ht="16.899999999999999" customHeight="1" x14ac:dyDescent="0.2">
      <c r="A295" s="32"/>
      <c r="B295" s="33"/>
      <c r="C295" s="202" t="s">
        <v>133</v>
      </c>
      <c r="D295" s="203" t="s">
        <v>133</v>
      </c>
      <c r="E295" s="204" t="s">
        <v>1</v>
      </c>
      <c r="F295" s="205">
        <v>3.78</v>
      </c>
      <c r="G295" s="32"/>
      <c r="H295" s="33"/>
    </row>
    <row r="296" spans="1:8" s="2" customFormat="1" ht="16.899999999999999" customHeight="1" x14ac:dyDescent="0.2">
      <c r="A296" s="32"/>
      <c r="B296" s="33"/>
      <c r="C296" s="206" t="s">
        <v>1</v>
      </c>
      <c r="D296" s="206" t="s">
        <v>252</v>
      </c>
      <c r="E296" s="17" t="s">
        <v>1</v>
      </c>
      <c r="F296" s="207">
        <v>0.9</v>
      </c>
      <c r="G296" s="32"/>
      <c r="H296" s="33"/>
    </row>
    <row r="297" spans="1:8" s="2" customFormat="1" ht="16.899999999999999" customHeight="1" x14ac:dyDescent="0.2">
      <c r="A297" s="32"/>
      <c r="B297" s="33"/>
      <c r="C297" s="206" t="s">
        <v>1</v>
      </c>
      <c r="D297" s="206" t="s">
        <v>253</v>
      </c>
      <c r="E297" s="17" t="s">
        <v>1</v>
      </c>
      <c r="F297" s="207">
        <v>2.88</v>
      </c>
      <c r="G297" s="32"/>
      <c r="H297" s="33"/>
    </row>
    <row r="298" spans="1:8" s="2" customFormat="1" ht="16.899999999999999" customHeight="1" x14ac:dyDescent="0.2">
      <c r="A298" s="32"/>
      <c r="B298" s="33"/>
      <c r="C298" s="206" t="s">
        <v>133</v>
      </c>
      <c r="D298" s="206" t="s">
        <v>254</v>
      </c>
      <c r="E298" s="17" t="s">
        <v>1</v>
      </c>
      <c r="F298" s="207">
        <v>3.78</v>
      </c>
      <c r="G298" s="32"/>
      <c r="H298" s="33"/>
    </row>
    <row r="299" spans="1:8" s="2" customFormat="1" ht="16.899999999999999" customHeight="1" x14ac:dyDescent="0.2">
      <c r="A299" s="32"/>
      <c r="B299" s="33"/>
      <c r="C299" s="208" t="s">
        <v>880</v>
      </c>
      <c r="D299" s="32"/>
      <c r="E299" s="32"/>
      <c r="F299" s="32"/>
      <c r="G299" s="32"/>
      <c r="H299" s="33"/>
    </row>
    <row r="300" spans="1:8" s="2" customFormat="1" ht="16.899999999999999" customHeight="1" x14ac:dyDescent="0.2">
      <c r="A300" s="32"/>
      <c r="B300" s="33"/>
      <c r="C300" s="206" t="s">
        <v>247</v>
      </c>
      <c r="D300" s="206" t="s">
        <v>248</v>
      </c>
      <c r="E300" s="17" t="s">
        <v>187</v>
      </c>
      <c r="F300" s="207">
        <v>11.295</v>
      </c>
      <c r="G300" s="32"/>
      <c r="H300" s="33"/>
    </row>
    <row r="301" spans="1:8" s="2" customFormat="1" ht="16.899999999999999" customHeight="1" x14ac:dyDescent="0.2">
      <c r="A301" s="32"/>
      <c r="B301" s="33"/>
      <c r="C301" s="206" t="s">
        <v>544</v>
      </c>
      <c r="D301" s="206" t="s">
        <v>545</v>
      </c>
      <c r="E301" s="17" t="s">
        <v>187</v>
      </c>
      <c r="F301" s="207">
        <v>11.295</v>
      </c>
      <c r="G301" s="32"/>
      <c r="H301" s="33"/>
    </row>
    <row r="302" spans="1:8" s="2" customFormat="1" ht="16.899999999999999" customHeight="1" x14ac:dyDescent="0.2">
      <c r="A302" s="32"/>
      <c r="B302" s="33"/>
      <c r="C302" s="206" t="s">
        <v>548</v>
      </c>
      <c r="D302" s="206" t="s">
        <v>549</v>
      </c>
      <c r="E302" s="17" t="s">
        <v>187</v>
      </c>
      <c r="F302" s="207">
        <v>11.295</v>
      </c>
      <c r="G302" s="32"/>
      <c r="H302" s="33"/>
    </row>
    <row r="303" spans="1:8" s="2" customFormat="1" ht="16.899999999999999" customHeight="1" x14ac:dyDescent="0.2">
      <c r="A303" s="32"/>
      <c r="B303" s="33"/>
      <c r="C303" s="202" t="s">
        <v>135</v>
      </c>
      <c r="D303" s="203" t="s">
        <v>135</v>
      </c>
      <c r="E303" s="204" t="s">
        <v>1</v>
      </c>
      <c r="F303" s="205">
        <v>0.9</v>
      </c>
      <c r="G303" s="32"/>
      <c r="H303" s="33"/>
    </row>
    <row r="304" spans="1:8" s="2" customFormat="1" ht="16.899999999999999" customHeight="1" x14ac:dyDescent="0.2">
      <c r="A304" s="32"/>
      <c r="B304" s="33"/>
      <c r="C304" s="206" t="s">
        <v>1</v>
      </c>
      <c r="D304" s="206" t="s">
        <v>619</v>
      </c>
      <c r="E304" s="17" t="s">
        <v>1</v>
      </c>
      <c r="F304" s="207">
        <v>0.9</v>
      </c>
      <c r="G304" s="32"/>
      <c r="H304" s="33"/>
    </row>
    <row r="305" spans="1:8" s="2" customFormat="1" ht="16.899999999999999" customHeight="1" x14ac:dyDescent="0.2">
      <c r="A305" s="32"/>
      <c r="B305" s="33"/>
      <c r="C305" s="206" t="s">
        <v>135</v>
      </c>
      <c r="D305" s="206" t="s">
        <v>257</v>
      </c>
      <c r="E305" s="17" t="s">
        <v>1</v>
      </c>
      <c r="F305" s="207">
        <v>0.9</v>
      </c>
      <c r="G305" s="32"/>
      <c r="H305" s="33"/>
    </row>
    <row r="306" spans="1:8" s="2" customFormat="1" ht="16.899999999999999" customHeight="1" x14ac:dyDescent="0.2">
      <c r="A306" s="32"/>
      <c r="B306" s="33"/>
      <c r="C306" s="208" t="s">
        <v>880</v>
      </c>
      <c r="D306" s="32"/>
      <c r="E306" s="32"/>
      <c r="F306" s="32"/>
      <c r="G306" s="32"/>
      <c r="H306" s="33"/>
    </row>
    <row r="307" spans="1:8" s="2" customFormat="1" ht="16.899999999999999" customHeight="1" x14ac:dyDescent="0.2">
      <c r="A307" s="32"/>
      <c r="B307" s="33"/>
      <c r="C307" s="206" t="s">
        <v>247</v>
      </c>
      <c r="D307" s="206" t="s">
        <v>248</v>
      </c>
      <c r="E307" s="17" t="s">
        <v>187</v>
      </c>
      <c r="F307" s="207">
        <v>11.295</v>
      </c>
      <c r="G307" s="32"/>
      <c r="H307" s="33"/>
    </row>
    <row r="308" spans="1:8" s="2" customFormat="1" ht="16.899999999999999" customHeight="1" x14ac:dyDescent="0.2">
      <c r="A308" s="32"/>
      <c r="B308" s="33"/>
      <c r="C308" s="206" t="s">
        <v>544</v>
      </c>
      <c r="D308" s="206" t="s">
        <v>545</v>
      </c>
      <c r="E308" s="17" t="s">
        <v>187</v>
      </c>
      <c r="F308" s="207">
        <v>11.295</v>
      </c>
      <c r="G308" s="32"/>
      <c r="H308" s="33"/>
    </row>
    <row r="309" spans="1:8" s="2" customFormat="1" ht="16.899999999999999" customHeight="1" x14ac:dyDescent="0.2">
      <c r="A309" s="32"/>
      <c r="B309" s="33"/>
      <c r="C309" s="206" t="s">
        <v>548</v>
      </c>
      <c r="D309" s="206" t="s">
        <v>549</v>
      </c>
      <c r="E309" s="17" t="s">
        <v>187</v>
      </c>
      <c r="F309" s="207">
        <v>11.295</v>
      </c>
      <c r="G309" s="32"/>
      <c r="H309" s="33"/>
    </row>
    <row r="310" spans="1:8" s="2" customFormat="1" ht="16.899999999999999" customHeight="1" x14ac:dyDescent="0.2">
      <c r="A310" s="32"/>
      <c r="B310" s="33"/>
      <c r="C310" s="202" t="s">
        <v>574</v>
      </c>
      <c r="D310" s="203" t="s">
        <v>574</v>
      </c>
      <c r="E310" s="204" t="s">
        <v>1</v>
      </c>
      <c r="F310" s="205">
        <v>1.8</v>
      </c>
      <c r="G310" s="32"/>
      <c r="H310" s="33"/>
    </row>
    <row r="311" spans="1:8" s="2" customFormat="1" ht="16.899999999999999" customHeight="1" x14ac:dyDescent="0.2">
      <c r="A311" s="32"/>
      <c r="B311" s="33"/>
      <c r="C311" s="206" t="s">
        <v>1</v>
      </c>
      <c r="D311" s="206" t="s">
        <v>575</v>
      </c>
      <c r="E311" s="17" t="s">
        <v>1</v>
      </c>
      <c r="F311" s="207">
        <v>1.8</v>
      </c>
      <c r="G311" s="32"/>
      <c r="H311" s="33"/>
    </row>
    <row r="312" spans="1:8" s="2" customFormat="1" ht="16.899999999999999" customHeight="1" x14ac:dyDescent="0.2">
      <c r="A312" s="32"/>
      <c r="B312" s="33"/>
      <c r="C312" s="206" t="s">
        <v>574</v>
      </c>
      <c r="D312" s="206" t="s">
        <v>599</v>
      </c>
      <c r="E312" s="17" t="s">
        <v>1</v>
      </c>
      <c r="F312" s="207">
        <v>1.8</v>
      </c>
      <c r="G312" s="32"/>
      <c r="H312" s="33"/>
    </row>
    <row r="313" spans="1:8" s="2" customFormat="1" ht="16.899999999999999" customHeight="1" x14ac:dyDescent="0.2">
      <c r="A313" s="32"/>
      <c r="B313" s="33"/>
      <c r="C313" s="208" t="s">
        <v>880</v>
      </c>
      <c r="D313" s="32"/>
      <c r="E313" s="32"/>
      <c r="F313" s="32"/>
      <c r="G313" s="32"/>
      <c r="H313" s="33"/>
    </row>
    <row r="314" spans="1:8" s="2" customFormat="1" ht="16.899999999999999" customHeight="1" x14ac:dyDescent="0.2">
      <c r="A314" s="32"/>
      <c r="B314" s="33"/>
      <c r="C314" s="206" t="s">
        <v>596</v>
      </c>
      <c r="D314" s="206" t="s">
        <v>597</v>
      </c>
      <c r="E314" s="17" t="s">
        <v>271</v>
      </c>
      <c r="F314" s="207">
        <v>1.8</v>
      </c>
      <c r="G314" s="32"/>
      <c r="H314" s="33"/>
    </row>
    <row r="315" spans="1:8" s="2" customFormat="1" ht="16.899999999999999" customHeight="1" x14ac:dyDescent="0.2">
      <c r="A315" s="32"/>
      <c r="B315" s="33"/>
      <c r="C315" s="206" t="s">
        <v>581</v>
      </c>
      <c r="D315" s="206" t="s">
        <v>582</v>
      </c>
      <c r="E315" s="17" t="s">
        <v>177</v>
      </c>
      <c r="F315" s="207">
        <v>0.09</v>
      </c>
      <c r="G315" s="32"/>
      <c r="H315" s="33"/>
    </row>
    <row r="316" spans="1:8" s="2" customFormat="1" ht="16.899999999999999" customHeight="1" x14ac:dyDescent="0.2">
      <c r="A316" s="32"/>
      <c r="B316" s="33"/>
      <c r="C316" s="206" t="s">
        <v>585</v>
      </c>
      <c r="D316" s="206" t="s">
        <v>586</v>
      </c>
      <c r="E316" s="17" t="s">
        <v>187</v>
      </c>
      <c r="F316" s="207">
        <v>0.46</v>
      </c>
      <c r="G316" s="32"/>
      <c r="H316" s="33"/>
    </row>
    <row r="317" spans="1:8" s="2" customFormat="1" ht="16.899999999999999" customHeight="1" x14ac:dyDescent="0.2">
      <c r="A317" s="32"/>
      <c r="B317" s="33"/>
      <c r="C317" s="206" t="s">
        <v>592</v>
      </c>
      <c r="D317" s="206" t="s">
        <v>593</v>
      </c>
      <c r="E317" s="17" t="s">
        <v>316</v>
      </c>
      <c r="F317" s="207">
        <v>6.0000000000000001E-3</v>
      </c>
      <c r="G317" s="32"/>
      <c r="H317" s="33"/>
    </row>
    <row r="318" spans="1:8" s="2" customFormat="1" ht="16.899999999999999" customHeight="1" x14ac:dyDescent="0.2">
      <c r="A318" s="32"/>
      <c r="B318" s="33"/>
      <c r="C318" s="206" t="s">
        <v>600</v>
      </c>
      <c r="D318" s="206" t="s">
        <v>601</v>
      </c>
      <c r="E318" s="17" t="s">
        <v>271</v>
      </c>
      <c r="F318" s="207">
        <v>1.8</v>
      </c>
      <c r="G318" s="32"/>
      <c r="H318" s="33"/>
    </row>
    <row r="319" spans="1:8" s="2" customFormat="1" ht="16.899999999999999" customHeight="1" x14ac:dyDescent="0.2">
      <c r="A319" s="32"/>
      <c r="B319" s="33"/>
      <c r="C319" s="202" t="s">
        <v>108</v>
      </c>
      <c r="D319" s="203" t="s">
        <v>108</v>
      </c>
      <c r="E319" s="204" t="s">
        <v>1</v>
      </c>
      <c r="F319" s="205">
        <v>28.16</v>
      </c>
      <c r="G319" s="32"/>
      <c r="H319" s="33"/>
    </row>
    <row r="320" spans="1:8" s="2" customFormat="1" ht="16.899999999999999" customHeight="1" x14ac:dyDescent="0.2">
      <c r="A320" s="32"/>
      <c r="B320" s="33"/>
      <c r="C320" s="206" t="s">
        <v>1</v>
      </c>
      <c r="D320" s="206" t="s">
        <v>614</v>
      </c>
      <c r="E320" s="17" t="s">
        <v>1</v>
      </c>
      <c r="F320" s="207">
        <v>30.5</v>
      </c>
      <c r="G320" s="32"/>
      <c r="H320" s="33"/>
    </row>
    <row r="321" spans="1:8" s="2" customFormat="1" ht="16.899999999999999" customHeight="1" x14ac:dyDescent="0.2">
      <c r="A321" s="32"/>
      <c r="B321" s="33"/>
      <c r="C321" s="206" t="s">
        <v>1</v>
      </c>
      <c r="D321" s="206" t="s">
        <v>236</v>
      </c>
      <c r="E321" s="17" t="s">
        <v>1</v>
      </c>
      <c r="F321" s="207">
        <v>-2.34</v>
      </c>
      <c r="G321" s="32"/>
      <c r="H321" s="33"/>
    </row>
    <row r="322" spans="1:8" s="2" customFormat="1" ht="16.899999999999999" customHeight="1" x14ac:dyDescent="0.2">
      <c r="A322" s="32"/>
      <c r="B322" s="33"/>
      <c r="C322" s="206" t="s">
        <v>108</v>
      </c>
      <c r="D322" s="206" t="s">
        <v>308</v>
      </c>
      <c r="E322" s="17" t="s">
        <v>1</v>
      </c>
      <c r="F322" s="207">
        <v>28.16</v>
      </c>
      <c r="G322" s="32"/>
      <c r="H322" s="33"/>
    </row>
    <row r="323" spans="1:8" s="2" customFormat="1" ht="16.899999999999999" customHeight="1" x14ac:dyDescent="0.2">
      <c r="A323" s="32"/>
      <c r="B323" s="33"/>
      <c r="C323" s="208" t="s">
        <v>880</v>
      </c>
      <c r="D323" s="32"/>
      <c r="E323" s="32"/>
      <c r="F323" s="32"/>
      <c r="G323" s="32"/>
      <c r="H323" s="33"/>
    </row>
    <row r="324" spans="1:8" s="2" customFormat="1" ht="22.5" x14ac:dyDescent="0.2">
      <c r="A324" s="32"/>
      <c r="B324" s="33"/>
      <c r="C324" s="206" t="s">
        <v>305</v>
      </c>
      <c r="D324" s="206" t="s">
        <v>306</v>
      </c>
      <c r="E324" s="17" t="s">
        <v>187</v>
      </c>
      <c r="F324" s="207">
        <v>28.16</v>
      </c>
      <c r="G324" s="32"/>
      <c r="H324" s="33"/>
    </row>
    <row r="325" spans="1:8" s="2" customFormat="1" ht="16.899999999999999" customHeight="1" x14ac:dyDescent="0.2">
      <c r="A325" s="32"/>
      <c r="B325" s="33"/>
      <c r="C325" s="206" t="s">
        <v>309</v>
      </c>
      <c r="D325" s="206" t="s">
        <v>310</v>
      </c>
      <c r="E325" s="17" t="s">
        <v>187</v>
      </c>
      <c r="F325" s="207">
        <v>50.07</v>
      </c>
      <c r="G325" s="32"/>
      <c r="H325" s="33"/>
    </row>
    <row r="326" spans="1:8" s="2" customFormat="1" ht="16.899999999999999" customHeight="1" x14ac:dyDescent="0.2">
      <c r="A326" s="32"/>
      <c r="B326" s="33"/>
      <c r="C326" s="202" t="s">
        <v>513</v>
      </c>
      <c r="D326" s="203" t="s">
        <v>513</v>
      </c>
      <c r="E326" s="204" t="s">
        <v>1</v>
      </c>
      <c r="F326" s="205">
        <v>5.9249999999999998</v>
      </c>
      <c r="G326" s="32"/>
      <c r="H326" s="33"/>
    </row>
    <row r="327" spans="1:8" s="2" customFormat="1" ht="16.899999999999999" customHeight="1" x14ac:dyDescent="0.2">
      <c r="A327" s="32"/>
      <c r="B327" s="33"/>
      <c r="C327" s="206" t="s">
        <v>1</v>
      </c>
      <c r="D327" s="206" t="s">
        <v>511</v>
      </c>
      <c r="E327" s="17" t="s">
        <v>1</v>
      </c>
      <c r="F327" s="207">
        <v>3.78</v>
      </c>
      <c r="G327" s="32"/>
      <c r="H327" s="33"/>
    </row>
    <row r="328" spans="1:8" s="2" customFormat="1" ht="16.899999999999999" customHeight="1" x14ac:dyDescent="0.2">
      <c r="A328" s="32"/>
      <c r="B328" s="33"/>
      <c r="C328" s="206" t="s">
        <v>1</v>
      </c>
      <c r="D328" s="206" t="s">
        <v>680</v>
      </c>
      <c r="E328" s="17" t="s">
        <v>1</v>
      </c>
      <c r="F328" s="207">
        <v>2.145</v>
      </c>
      <c r="G328" s="32"/>
      <c r="H328" s="33"/>
    </row>
    <row r="329" spans="1:8" s="2" customFormat="1" ht="16.899999999999999" customHeight="1" x14ac:dyDescent="0.2">
      <c r="A329" s="32"/>
      <c r="B329" s="33"/>
      <c r="C329" s="206" t="s">
        <v>513</v>
      </c>
      <c r="D329" s="206" t="s">
        <v>514</v>
      </c>
      <c r="E329" s="17" t="s">
        <v>1</v>
      </c>
      <c r="F329" s="207">
        <v>5.9249999999999998</v>
      </c>
      <c r="G329" s="32"/>
      <c r="H329" s="33"/>
    </row>
    <row r="330" spans="1:8" s="2" customFormat="1" ht="16.899999999999999" customHeight="1" x14ac:dyDescent="0.2">
      <c r="A330" s="32"/>
      <c r="B330" s="33"/>
      <c r="C330" s="202" t="s">
        <v>556</v>
      </c>
      <c r="D330" s="203" t="s">
        <v>556</v>
      </c>
      <c r="E330" s="204" t="s">
        <v>1</v>
      </c>
      <c r="F330" s="205">
        <v>1</v>
      </c>
      <c r="G330" s="32"/>
      <c r="H330" s="33"/>
    </row>
    <row r="331" spans="1:8" s="2" customFormat="1" ht="16.899999999999999" customHeight="1" x14ac:dyDescent="0.2">
      <c r="A331" s="32"/>
      <c r="B331" s="33"/>
      <c r="C331" s="206" t="s">
        <v>1</v>
      </c>
      <c r="D331" s="206" t="s">
        <v>555</v>
      </c>
      <c r="E331" s="17" t="s">
        <v>1</v>
      </c>
      <c r="F331" s="207">
        <v>1</v>
      </c>
      <c r="G331" s="32"/>
      <c r="H331" s="33"/>
    </row>
    <row r="332" spans="1:8" s="2" customFormat="1" ht="16.899999999999999" customHeight="1" x14ac:dyDescent="0.2">
      <c r="A332" s="32"/>
      <c r="B332" s="33"/>
      <c r="C332" s="206" t="s">
        <v>556</v>
      </c>
      <c r="D332" s="206" t="s">
        <v>557</v>
      </c>
      <c r="E332" s="17" t="s">
        <v>1</v>
      </c>
      <c r="F332" s="207">
        <v>1</v>
      </c>
      <c r="G332" s="32"/>
      <c r="H332" s="33"/>
    </row>
    <row r="333" spans="1:8" s="2" customFormat="1" ht="16.899999999999999" customHeight="1" x14ac:dyDescent="0.2">
      <c r="A333" s="32"/>
      <c r="B333" s="33"/>
      <c r="C333" s="202" t="s">
        <v>262</v>
      </c>
      <c r="D333" s="203" t="s">
        <v>262</v>
      </c>
      <c r="E333" s="204" t="s">
        <v>1</v>
      </c>
      <c r="F333" s="205">
        <v>6.6150000000000002</v>
      </c>
      <c r="G333" s="32"/>
      <c r="H333" s="33"/>
    </row>
    <row r="334" spans="1:8" s="2" customFormat="1" ht="16.899999999999999" customHeight="1" x14ac:dyDescent="0.2">
      <c r="A334" s="32"/>
      <c r="B334" s="33"/>
      <c r="C334" s="206" t="s">
        <v>1</v>
      </c>
      <c r="D334" s="206" t="s">
        <v>621</v>
      </c>
      <c r="E334" s="17" t="s">
        <v>1</v>
      </c>
      <c r="F334" s="207">
        <v>6.6150000000000002</v>
      </c>
      <c r="G334" s="32"/>
      <c r="H334" s="33"/>
    </row>
    <row r="335" spans="1:8" s="2" customFormat="1" ht="16.899999999999999" customHeight="1" x14ac:dyDescent="0.2">
      <c r="A335" s="32"/>
      <c r="B335" s="33"/>
      <c r="C335" s="206" t="s">
        <v>262</v>
      </c>
      <c r="D335" s="206" t="s">
        <v>263</v>
      </c>
      <c r="E335" s="17" t="s">
        <v>1</v>
      </c>
      <c r="F335" s="207">
        <v>6.6150000000000002</v>
      </c>
      <c r="G335" s="32"/>
      <c r="H335" s="33"/>
    </row>
    <row r="336" spans="1:8" s="2" customFormat="1" ht="16.899999999999999" customHeight="1" x14ac:dyDescent="0.2">
      <c r="A336" s="32"/>
      <c r="B336" s="33"/>
      <c r="C336" s="202" t="s">
        <v>115</v>
      </c>
      <c r="D336" s="203" t="s">
        <v>115</v>
      </c>
      <c r="E336" s="204" t="s">
        <v>1</v>
      </c>
      <c r="F336" s="205">
        <v>17.690000000000001</v>
      </c>
      <c r="G336" s="32"/>
      <c r="H336" s="33"/>
    </row>
    <row r="337" spans="1:8" s="2" customFormat="1" ht="16.899999999999999" customHeight="1" x14ac:dyDescent="0.2">
      <c r="A337" s="32"/>
      <c r="B337" s="33"/>
      <c r="C337" s="206" t="s">
        <v>1</v>
      </c>
      <c r="D337" s="206" t="s">
        <v>648</v>
      </c>
      <c r="E337" s="17" t="s">
        <v>1</v>
      </c>
      <c r="F337" s="207">
        <v>11.97</v>
      </c>
      <c r="G337" s="32"/>
      <c r="H337" s="33"/>
    </row>
    <row r="338" spans="1:8" s="2" customFormat="1" ht="16.899999999999999" customHeight="1" x14ac:dyDescent="0.2">
      <c r="A338" s="32"/>
      <c r="B338" s="33"/>
      <c r="C338" s="206" t="s">
        <v>1</v>
      </c>
      <c r="D338" s="206" t="s">
        <v>649</v>
      </c>
      <c r="E338" s="17" t="s">
        <v>1</v>
      </c>
      <c r="F338" s="207">
        <v>5.72</v>
      </c>
      <c r="G338" s="32"/>
      <c r="H338" s="33"/>
    </row>
    <row r="339" spans="1:8" s="2" customFormat="1" ht="16.899999999999999" customHeight="1" x14ac:dyDescent="0.2">
      <c r="A339" s="32"/>
      <c r="B339" s="33"/>
      <c r="C339" s="206" t="s">
        <v>115</v>
      </c>
      <c r="D339" s="206" t="s">
        <v>425</v>
      </c>
      <c r="E339" s="17" t="s">
        <v>1</v>
      </c>
      <c r="F339" s="207">
        <v>17.690000000000001</v>
      </c>
      <c r="G339" s="32"/>
      <c r="H339" s="33"/>
    </row>
    <row r="340" spans="1:8" s="2" customFormat="1" ht="16.899999999999999" customHeight="1" x14ac:dyDescent="0.2">
      <c r="A340" s="32"/>
      <c r="B340" s="33"/>
      <c r="C340" s="208" t="s">
        <v>880</v>
      </c>
      <c r="D340" s="32"/>
      <c r="E340" s="32"/>
      <c r="F340" s="32"/>
      <c r="G340" s="32"/>
      <c r="H340" s="33"/>
    </row>
    <row r="341" spans="1:8" s="2" customFormat="1" ht="16.899999999999999" customHeight="1" x14ac:dyDescent="0.2">
      <c r="A341" s="32"/>
      <c r="B341" s="33"/>
      <c r="C341" s="206" t="s">
        <v>422</v>
      </c>
      <c r="D341" s="206" t="s">
        <v>423</v>
      </c>
      <c r="E341" s="17" t="s">
        <v>187</v>
      </c>
      <c r="F341" s="207">
        <v>17.690000000000001</v>
      </c>
      <c r="G341" s="32"/>
      <c r="H341" s="33"/>
    </row>
    <row r="342" spans="1:8" s="2" customFormat="1" ht="16.899999999999999" customHeight="1" x14ac:dyDescent="0.2">
      <c r="A342" s="32"/>
      <c r="B342" s="33"/>
      <c r="C342" s="206" t="s">
        <v>379</v>
      </c>
      <c r="D342" s="206" t="s">
        <v>380</v>
      </c>
      <c r="E342" s="17" t="s">
        <v>187</v>
      </c>
      <c r="F342" s="207">
        <v>17.690000000000001</v>
      </c>
      <c r="G342" s="32"/>
      <c r="H342" s="33"/>
    </row>
    <row r="343" spans="1:8" s="2" customFormat="1" ht="16.899999999999999" customHeight="1" x14ac:dyDescent="0.2">
      <c r="A343" s="32"/>
      <c r="B343" s="33"/>
      <c r="C343" s="206" t="s">
        <v>432</v>
      </c>
      <c r="D343" s="206" t="s">
        <v>433</v>
      </c>
      <c r="E343" s="17" t="s">
        <v>187</v>
      </c>
      <c r="F343" s="207">
        <v>17.690000000000001</v>
      </c>
      <c r="G343" s="32"/>
      <c r="H343" s="33"/>
    </row>
    <row r="344" spans="1:8" s="2" customFormat="1" ht="16.899999999999999" customHeight="1" x14ac:dyDescent="0.2">
      <c r="A344" s="32"/>
      <c r="B344" s="33"/>
      <c r="C344" s="202" t="s">
        <v>117</v>
      </c>
      <c r="D344" s="203" t="s">
        <v>117</v>
      </c>
      <c r="E344" s="204" t="s">
        <v>1</v>
      </c>
      <c r="F344" s="205">
        <v>3.15</v>
      </c>
      <c r="G344" s="32"/>
      <c r="H344" s="33"/>
    </row>
    <row r="345" spans="1:8" s="2" customFormat="1" ht="16.899999999999999" customHeight="1" x14ac:dyDescent="0.2">
      <c r="A345" s="32"/>
      <c r="B345" s="33"/>
      <c r="C345" s="206" t="s">
        <v>1</v>
      </c>
      <c r="D345" s="206" t="s">
        <v>569</v>
      </c>
      <c r="E345" s="17" t="s">
        <v>1</v>
      </c>
      <c r="F345" s="207">
        <v>3.15</v>
      </c>
      <c r="G345" s="32"/>
      <c r="H345" s="33"/>
    </row>
    <row r="346" spans="1:8" s="2" customFormat="1" ht="16.899999999999999" customHeight="1" x14ac:dyDescent="0.2">
      <c r="A346" s="32"/>
      <c r="B346" s="33"/>
      <c r="C346" s="206" t="s">
        <v>117</v>
      </c>
      <c r="D346" s="206" t="s">
        <v>430</v>
      </c>
      <c r="E346" s="17" t="s">
        <v>1</v>
      </c>
      <c r="F346" s="207">
        <v>3.15</v>
      </c>
      <c r="G346" s="32"/>
      <c r="H346" s="33"/>
    </row>
    <row r="347" spans="1:8" s="2" customFormat="1" ht="16.899999999999999" customHeight="1" x14ac:dyDescent="0.2">
      <c r="A347" s="32"/>
      <c r="B347" s="33"/>
      <c r="C347" s="208" t="s">
        <v>880</v>
      </c>
      <c r="D347" s="32"/>
      <c r="E347" s="32"/>
      <c r="F347" s="32"/>
      <c r="G347" s="32"/>
      <c r="H347" s="33"/>
    </row>
    <row r="348" spans="1:8" s="2" customFormat="1" ht="16.899999999999999" customHeight="1" x14ac:dyDescent="0.2">
      <c r="A348" s="32"/>
      <c r="B348" s="33"/>
      <c r="C348" s="206" t="s">
        <v>427</v>
      </c>
      <c r="D348" s="206" t="s">
        <v>428</v>
      </c>
      <c r="E348" s="17" t="s">
        <v>271</v>
      </c>
      <c r="F348" s="207">
        <v>3.15</v>
      </c>
      <c r="G348" s="32"/>
      <c r="H348" s="33"/>
    </row>
    <row r="349" spans="1:8" s="2" customFormat="1" ht="16.899999999999999" customHeight="1" x14ac:dyDescent="0.2">
      <c r="A349" s="32"/>
      <c r="B349" s="33"/>
      <c r="C349" s="206" t="s">
        <v>436</v>
      </c>
      <c r="D349" s="206" t="s">
        <v>437</v>
      </c>
      <c r="E349" s="17" t="s">
        <v>271</v>
      </c>
      <c r="F349" s="207">
        <v>3.15</v>
      </c>
      <c r="G349" s="32"/>
      <c r="H349" s="33"/>
    </row>
    <row r="350" spans="1:8" s="2" customFormat="1" ht="16.899999999999999" customHeight="1" x14ac:dyDescent="0.2">
      <c r="A350" s="32"/>
      <c r="B350" s="33"/>
      <c r="C350" s="202" t="s">
        <v>459</v>
      </c>
      <c r="D350" s="203" t="s">
        <v>459</v>
      </c>
      <c r="E350" s="204" t="s">
        <v>1</v>
      </c>
      <c r="F350" s="205">
        <v>2.73</v>
      </c>
      <c r="G350" s="32"/>
      <c r="H350" s="33"/>
    </row>
    <row r="351" spans="1:8" s="2" customFormat="1" ht="16.899999999999999" customHeight="1" x14ac:dyDescent="0.2">
      <c r="A351" s="32"/>
      <c r="B351" s="33"/>
      <c r="C351" s="206" t="s">
        <v>1</v>
      </c>
      <c r="D351" s="206" t="s">
        <v>458</v>
      </c>
      <c r="E351" s="17" t="s">
        <v>1</v>
      </c>
      <c r="F351" s="207">
        <v>2.73</v>
      </c>
      <c r="G351" s="32"/>
      <c r="H351" s="33"/>
    </row>
    <row r="352" spans="1:8" s="2" customFormat="1" ht="16.899999999999999" customHeight="1" x14ac:dyDescent="0.2">
      <c r="A352" s="32"/>
      <c r="B352" s="33"/>
      <c r="C352" s="206" t="s">
        <v>459</v>
      </c>
      <c r="D352" s="206" t="s">
        <v>460</v>
      </c>
      <c r="E352" s="17" t="s">
        <v>1</v>
      </c>
      <c r="F352" s="207">
        <v>2.73</v>
      </c>
      <c r="G352" s="32"/>
      <c r="H352" s="33"/>
    </row>
    <row r="353" spans="1:8" s="2" customFormat="1" ht="16.899999999999999" customHeight="1" x14ac:dyDescent="0.2">
      <c r="A353" s="32"/>
      <c r="B353" s="33"/>
      <c r="C353" s="202" t="s">
        <v>99</v>
      </c>
      <c r="D353" s="203" t="s">
        <v>99</v>
      </c>
      <c r="E353" s="204" t="s">
        <v>1</v>
      </c>
      <c r="F353" s="205">
        <v>21.91</v>
      </c>
      <c r="G353" s="32"/>
      <c r="H353" s="33"/>
    </row>
    <row r="354" spans="1:8" s="2" customFormat="1" ht="16.899999999999999" customHeight="1" x14ac:dyDescent="0.2">
      <c r="A354" s="32"/>
      <c r="B354" s="33"/>
      <c r="C354" s="206" t="s">
        <v>1</v>
      </c>
      <c r="D354" s="206" t="s">
        <v>610</v>
      </c>
      <c r="E354" s="17" t="s">
        <v>1</v>
      </c>
      <c r="F354" s="207">
        <v>24.64</v>
      </c>
      <c r="G354" s="32"/>
      <c r="H354" s="33"/>
    </row>
    <row r="355" spans="1:8" s="2" customFormat="1" ht="16.899999999999999" customHeight="1" x14ac:dyDescent="0.2">
      <c r="A355" s="32"/>
      <c r="B355" s="33"/>
      <c r="C355" s="206" t="s">
        <v>1</v>
      </c>
      <c r="D355" s="206" t="s">
        <v>221</v>
      </c>
      <c r="E355" s="17" t="s">
        <v>1</v>
      </c>
      <c r="F355" s="207">
        <v>-2.73</v>
      </c>
      <c r="G355" s="32"/>
      <c r="H355" s="33"/>
    </row>
    <row r="356" spans="1:8" s="2" customFormat="1" ht="16.899999999999999" customHeight="1" x14ac:dyDescent="0.2">
      <c r="A356" s="32"/>
      <c r="B356" s="33"/>
      <c r="C356" s="206" t="s">
        <v>99</v>
      </c>
      <c r="D356" s="206" t="s">
        <v>303</v>
      </c>
      <c r="E356" s="17" t="s">
        <v>1</v>
      </c>
      <c r="F356" s="207">
        <v>21.91</v>
      </c>
      <c r="G356" s="32"/>
      <c r="H356" s="33"/>
    </row>
    <row r="357" spans="1:8" s="2" customFormat="1" ht="16.899999999999999" customHeight="1" x14ac:dyDescent="0.2">
      <c r="A357" s="32"/>
      <c r="B357" s="33"/>
      <c r="C357" s="208" t="s">
        <v>880</v>
      </c>
      <c r="D357" s="32"/>
      <c r="E357" s="32"/>
      <c r="F357" s="32"/>
      <c r="G357" s="32"/>
      <c r="H357" s="33"/>
    </row>
    <row r="358" spans="1:8" s="2" customFormat="1" ht="16.899999999999999" customHeight="1" x14ac:dyDescent="0.2">
      <c r="A358" s="32"/>
      <c r="B358" s="33"/>
      <c r="C358" s="206" t="s">
        <v>300</v>
      </c>
      <c r="D358" s="206" t="s">
        <v>301</v>
      </c>
      <c r="E358" s="17" t="s">
        <v>187</v>
      </c>
      <c r="F358" s="207">
        <v>21.91</v>
      </c>
      <c r="G358" s="32"/>
      <c r="H358" s="33"/>
    </row>
    <row r="359" spans="1:8" s="2" customFormat="1" ht="16.899999999999999" customHeight="1" x14ac:dyDescent="0.2">
      <c r="A359" s="32"/>
      <c r="B359" s="33"/>
      <c r="C359" s="206" t="s">
        <v>309</v>
      </c>
      <c r="D359" s="206" t="s">
        <v>310</v>
      </c>
      <c r="E359" s="17" t="s">
        <v>187</v>
      </c>
      <c r="F359" s="207">
        <v>50.07</v>
      </c>
      <c r="G359" s="32"/>
      <c r="H359" s="33"/>
    </row>
    <row r="360" spans="1:8" s="2" customFormat="1" ht="16.899999999999999" customHeight="1" x14ac:dyDescent="0.2">
      <c r="A360" s="32"/>
      <c r="B360" s="33"/>
      <c r="C360" s="202" t="s">
        <v>520</v>
      </c>
      <c r="D360" s="203" t="s">
        <v>520</v>
      </c>
      <c r="E360" s="204" t="s">
        <v>1</v>
      </c>
      <c r="F360" s="205">
        <v>4.1929999999999996</v>
      </c>
      <c r="G360" s="32"/>
      <c r="H360" s="33"/>
    </row>
    <row r="361" spans="1:8" s="2" customFormat="1" ht="16.899999999999999" customHeight="1" x14ac:dyDescent="0.2">
      <c r="A361" s="32"/>
      <c r="B361" s="33"/>
      <c r="C361" s="206" t="s">
        <v>1</v>
      </c>
      <c r="D361" s="206" t="s">
        <v>682</v>
      </c>
      <c r="E361" s="17" t="s">
        <v>1</v>
      </c>
      <c r="F361" s="207">
        <v>4.1929999999999996</v>
      </c>
      <c r="G361" s="32"/>
      <c r="H361" s="33"/>
    </row>
    <row r="362" spans="1:8" s="2" customFormat="1" ht="16.899999999999999" customHeight="1" x14ac:dyDescent="0.2">
      <c r="A362" s="32"/>
      <c r="B362" s="33"/>
      <c r="C362" s="206" t="s">
        <v>520</v>
      </c>
      <c r="D362" s="206" t="s">
        <v>521</v>
      </c>
      <c r="E362" s="17" t="s">
        <v>1</v>
      </c>
      <c r="F362" s="207">
        <v>4.1929999999999996</v>
      </c>
      <c r="G362" s="32"/>
      <c r="H362" s="33"/>
    </row>
    <row r="363" spans="1:8" s="2" customFormat="1" ht="16.899999999999999" customHeight="1" x14ac:dyDescent="0.2">
      <c r="A363" s="32"/>
      <c r="B363" s="33"/>
      <c r="C363" s="202" t="s">
        <v>103</v>
      </c>
      <c r="D363" s="203" t="s">
        <v>103</v>
      </c>
      <c r="E363" s="204" t="s">
        <v>1</v>
      </c>
      <c r="F363" s="205">
        <v>4.7699999999999996</v>
      </c>
      <c r="G363" s="32"/>
      <c r="H363" s="33"/>
    </row>
    <row r="364" spans="1:8" s="2" customFormat="1" ht="16.899999999999999" customHeight="1" x14ac:dyDescent="0.2">
      <c r="A364" s="32"/>
      <c r="B364" s="33"/>
      <c r="C364" s="206" t="s">
        <v>1</v>
      </c>
      <c r="D364" s="206" t="s">
        <v>394</v>
      </c>
      <c r="E364" s="17" t="s">
        <v>1</v>
      </c>
      <c r="F364" s="207">
        <v>4.7699999999999996</v>
      </c>
      <c r="G364" s="32"/>
      <c r="H364" s="33"/>
    </row>
    <row r="365" spans="1:8" s="2" customFormat="1" ht="16.899999999999999" customHeight="1" x14ac:dyDescent="0.2">
      <c r="A365" s="32"/>
      <c r="B365" s="33"/>
      <c r="C365" s="206" t="s">
        <v>103</v>
      </c>
      <c r="D365" s="206" t="s">
        <v>395</v>
      </c>
      <c r="E365" s="17" t="s">
        <v>1</v>
      </c>
      <c r="F365" s="207">
        <v>4.7699999999999996</v>
      </c>
      <c r="G365" s="32"/>
      <c r="H365" s="33"/>
    </row>
    <row r="366" spans="1:8" s="2" customFormat="1" ht="16.899999999999999" customHeight="1" x14ac:dyDescent="0.2">
      <c r="A366" s="32"/>
      <c r="B366" s="33"/>
      <c r="C366" s="208" t="s">
        <v>880</v>
      </c>
      <c r="D366" s="32"/>
      <c r="E366" s="32"/>
      <c r="F366" s="32"/>
      <c r="G366" s="32"/>
      <c r="H366" s="33"/>
    </row>
    <row r="367" spans="1:8" s="2" customFormat="1" ht="16.899999999999999" customHeight="1" x14ac:dyDescent="0.2">
      <c r="A367" s="32"/>
      <c r="B367" s="33"/>
      <c r="C367" s="206" t="s">
        <v>391</v>
      </c>
      <c r="D367" s="206" t="s">
        <v>392</v>
      </c>
      <c r="E367" s="17" t="s">
        <v>187</v>
      </c>
      <c r="F367" s="207">
        <v>4.7699999999999996</v>
      </c>
      <c r="G367" s="32"/>
      <c r="H367" s="33"/>
    </row>
    <row r="368" spans="1:8" s="2" customFormat="1" ht="16.899999999999999" customHeight="1" x14ac:dyDescent="0.2">
      <c r="A368" s="32"/>
      <c r="B368" s="33"/>
      <c r="C368" s="206" t="s">
        <v>347</v>
      </c>
      <c r="D368" s="206" t="s">
        <v>348</v>
      </c>
      <c r="E368" s="17" t="s">
        <v>187</v>
      </c>
      <c r="F368" s="207">
        <v>4.7699999999999996</v>
      </c>
      <c r="G368" s="32"/>
      <c r="H368" s="33"/>
    </row>
    <row r="369" spans="1:8" s="2" customFormat="1" ht="16.899999999999999" customHeight="1" x14ac:dyDescent="0.2">
      <c r="A369" s="32"/>
      <c r="B369" s="33"/>
      <c r="C369" s="206" t="s">
        <v>387</v>
      </c>
      <c r="D369" s="206" t="s">
        <v>388</v>
      </c>
      <c r="E369" s="17" t="s">
        <v>187</v>
      </c>
      <c r="F369" s="207">
        <v>4.7699999999999996</v>
      </c>
      <c r="G369" s="32"/>
      <c r="H369" s="33"/>
    </row>
    <row r="370" spans="1:8" s="2" customFormat="1" ht="22.5" x14ac:dyDescent="0.2">
      <c r="A370" s="32"/>
      <c r="B370" s="33"/>
      <c r="C370" s="206" t="s">
        <v>287</v>
      </c>
      <c r="D370" s="206" t="s">
        <v>288</v>
      </c>
      <c r="E370" s="17" t="s">
        <v>187</v>
      </c>
      <c r="F370" s="207">
        <v>4.7699999999999996</v>
      </c>
      <c r="G370" s="32"/>
      <c r="H370" s="33"/>
    </row>
    <row r="371" spans="1:8" s="2" customFormat="1" ht="16.899999999999999" customHeight="1" x14ac:dyDescent="0.2">
      <c r="A371" s="32"/>
      <c r="B371" s="33"/>
      <c r="C371" s="206" t="s">
        <v>397</v>
      </c>
      <c r="D371" s="206" t="s">
        <v>398</v>
      </c>
      <c r="E371" s="17" t="s">
        <v>187</v>
      </c>
      <c r="F371" s="207">
        <v>5.2469999999999999</v>
      </c>
      <c r="G371" s="32"/>
      <c r="H371" s="33"/>
    </row>
    <row r="372" spans="1:8" s="2" customFormat="1" ht="16.899999999999999" customHeight="1" x14ac:dyDescent="0.2">
      <c r="A372" s="32"/>
      <c r="B372" s="33"/>
      <c r="C372" s="206" t="s">
        <v>351</v>
      </c>
      <c r="D372" s="206" t="s">
        <v>352</v>
      </c>
      <c r="E372" s="17" t="s">
        <v>187</v>
      </c>
      <c r="F372" s="207">
        <v>5.2469999999999999</v>
      </c>
      <c r="G372" s="32"/>
      <c r="H372" s="33"/>
    </row>
    <row r="373" spans="1:8" s="2" customFormat="1" ht="16.899999999999999" customHeight="1" x14ac:dyDescent="0.2">
      <c r="A373" s="32"/>
      <c r="B373" s="33"/>
      <c r="C373" s="202" t="s">
        <v>477</v>
      </c>
      <c r="D373" s="203" t="s">
        <v>477</v>
      </c>
      <c r="E373" s="204" t="s">
        <v>1</v>
      </c>
      <c r="F373" s="205">
        <v>1</v>
      </c>
      <c r="G373" s="32"/>
      <c r="H373" s="33"/>
    </row>
    <row r="374" spans="1:8" s="2" customFormat="1" ht="16.899999999999999" customHeight="1" x14ac:dyDescent="0.2">
      <c r="A374" s="32"/>
      <c r="B374" s="33"/>
      <c r="C374" s="206" t="s">
        <v>1</v>
      </c>
      <c r="D374" s="206" t="s">
        <v>471</v>
      </c>
      <c r="E374" s="17" t="s">
        <v>1</v>
      </c>
      <c r="F374" s="207">
        <v>1</v>
      </c>
      <c r="G374" s="32"/>
      <c r="H374" s="33"/>
    </row>
    <row r="375" spans="1:8" s="2" customFormat="1" ht="16.899999999999999" customHeight="1" x14ac:dyDescent="0.2">
      <c r="A375" s="32"/>
      <c r="B375" s="33"/>
      <c r="C375" s="206" t="s">
        <v>477</v>
      </c>
      <c r="D375" s="206" t="s">
        <v>478</v>
      </c>
      <c r="E375" s="17" t="s">
        <v>1</v>
      </c>
      <c r="F375" s="207">
        <v>1</v>
      </c>
      <c r="G375" s="32"/>
      <c r="H375" s="33"/>
    </row>
    <row r="376" spans="1:8" s="2" customFormat="1" ht="16.899999999999999" customHeight="1" x14ac:dyDescent="0.2">
      <c r="A376" s="32"/>
      <c r="B376" s="33"/>
      <c r="C376" s="202" t="s">
        <v>264</v>
      </c>
      <c r="D376" s="203" t="s">
        <v>264</v>
      </c>
      <c r="E376" s="204" t="s">
        <v>1</v>
      </c>
      <c r="F376" s="205">
        <v>3.78</v>
      </c>
      <c r="G376" s="32"/>
      <c r="H376" s="33"/>
    </row>
    <row r="377" spans="1:8" s="2" customFormat="1" ht="16.899999999999999" customHeight="1" x14ac:dyDescent="0.2">
      <c r="A377" s="32"/>
      <c r="B377" s="33"/>
      <c r="C377" s="206" t="s">
        <v>1</v>
      </c>
      <c r="D377" s="206" t="s">
        <v>252</v>
      </c>
      <c r="E377" s="17" t="s">
        <v>1</v>
      </c>
      <c r="F377" s="207">
        <v>0.9</v>
      </c>
      <c r="G377" s="32"/>
      <c r="H377" s="33"/>
    </row>
    <row r="378" spans="1:8" s="2" customFormat="1" ht="16.899999999999999" customHeight="1" x14ac:dyDescent="0.2">
      <c r="A378" s="32"/>
      <c r="B378" s="33"/>
      <c r="C378" s="206" t="s">
        <v>1</v>
      </c>
      <c r="D378" s="206" t="s">
        <v>253</v>
      </c>
      <c r="E378" s="17" t="s">
        <v>1</v>
      </c>
      <c r="F378" s="207">
        <v>2.88</v>
      </c>
      <c r="G378" s="32"/>
      <c r="H378" s="33"/>
    </row>
    <row r="379" spans="1:8" s="2" customFormat="1" ht="16.899999999999999" customHeight="1" x14ac:dyDescent="0.2">
      <c r="A379" s="32"/>
      <c r="B379" s="33"/>
      <c r="C379" s="206" t="s">
        <v>264</v>
      </c>
      <c r="D379" s="206" t="s">
        <v>265</v>
      </c>
      <c r="E379" s="17" t="s">
        <v>1</v>
      </c>
      <c r="F379" s="207">
        <v>3.78</v>
      </c>
      <c r="G379" s="32"/>
      <c r="H379" s="33"/>
    </row>
    <row r="380" spans="1:8" s="2" customFormat="1" ht="16.899999999999999" customHeight="1" x14ac:dyDescent="0.2">
      <c r="A380" s="32"/>
      <c r="B380" s="33"/>
      <c r="C380" s="202" t="s">
        <v>266</v>
      </c>
      <c r="D380" s="203" t="s">
        <v>266</v>
      </c>
      <c r="E380" s="204" t="s">
        <v>1</v>
      </c>
      <c r="F380" s="205">
        <v>0.9</v>
      </c>
      <c r="G380" s="32"/>
      <c r="H380" s="33"/>
    </row>
    <row r="381" spans="1:8" s="2" customFormat="1" ht="16.899999999999999" customHeight="1" x14ac:dyDescent="0.2">
      <c r="A381" s="32"/>
      <c r="B381" s="33"/>
      <c r="C381" s="206" t="s">
        <v>1</v>
      </c>
      <c r="D381" s="206" t="s">
        <v>619</v>
      </c>
      <c r="E381" s="17" t="s">
        <v>1</v>
      </c>
      <c r="F381" s="207">
        <v>0.9</v>
      </c>
      <c r="G381" s="32"/>
      <c r="H381" s="33"/>
    </row>
    <row r="382" spans="1:8" s="2" customFormat="1" ht="16.899999999999999" customHeight="1" x14ac:dyDescent="0.2">
      <c r="A382" s="32"/>
      <c r="B382" s="33"/>
      <c r="C382" s="206" t="s">
        <v>266</v>
      </c>
      <c r="D382" s="206" t="s">
        <v>267</v>
      </c>
      <c r="E382" s="17" t="s">
        <v>1</v>
      </c>
      <c r="F382" s="207">
        <v>0.9</v>
      </c>
      <c r="G382" s="32"/>
      <c r="H382" s="33"/>
    </row>
    <row r="383" spans="1:8" s="2" customFormat="1" ht="26.45" customHeight="1" x14ac:dyDescent="0.2">
      <c r="A383" s="32"/>
      <c r="B383" s="33"/>
      <c r="C383" s="201" t="s">
        <v>882</v>
      </c>
      <c r="D383" s="201" t="s">
        <v>91</v>
      </c>
      <c r="E383" s="32"/>
      <c r="F383" s="32"/>
      <c r="G383" s="32"/>
      <c r="H383" s="33"/>
    </row>
    <row r="384" spans="1:8" s="2" customFormat="1" ht="16.899999999999999" customHeight="1" x14ac:dyDescent="0.2">
      <c r="A384" s="32"/>
      <c r="B384" s="33"/>
      <c r="C384" s="202" t="s">
        <v>124</v>
      </c>
      <c r="D384" s="203" t="s">
        <v>125</v>
      </c>
      <c r="E384" s="204" t="s">
        <v>1</v>
      </c>
      <c r="F384" s="205">
        <v>1.5860000000000001</v>
      </c>
      <c r="G384" s="32"/>
      <c r="H384" s="33"/>
    </row>
    <row r="385" spans="1:8" s="2" customFormat="1" ht="16.899999999999999" customHeight="1" x14ac:dyDescent="0.2">
      <c r="A385" s="32"/>
      <c r="B385" s="33"/>
      <c r="C385" s="206" t="s">
        <v>1</v>
      </c>
      <c r="D385" s="206" t="s">
        <v>182</v>
      </c>
      <c r="E385" s="17" t="s">
        <v>1</v>
      </c>
      <c r="F385" s="207">
        <v>1.5860000000000001</v>
      </c>
      <c r="G385" s="32"/>
      <c r="H385" s="33"/>
    </row>
    <row r="386" spans="1:8" s="2" customFormat="1" ht="16.899999999999999" customHeight="1" x14ac:dyDescent="0.2">
      <c r="A386" s="32"/>
      <c r="B386" s="33"/>
      <c r="C386" s="206" t="s">
        <v>124</v>
      </c>
      <c r="D386" s="206" t="s">
        <v>183</v>
      </c>
      <c r="E386" s="17" t="s">
        <v>1</v>
      </c>
      <c r="F386" s="207">
        <v>1.5860000000000001</v>
      </c>
      <c r="G386" s="32"/>
      <c r="H386" s="33"/>
    </row>
    <row r="387" spans="1:8" s="2" customFormat="1" ht="16.899999999999999" customHeight="1" x14ac:dyDescent="0.2">
      <c r="A387" s="32"/>
      <c r="B387" s="33"/>
      <c r="C387" s="208" t="s">
        <v>880</v>
      </c>
      <c r="D387" s="32"/>
      <c r="E387" s="32"/>
      <c r="F387" s="32"/>
      <c r="G387" s="32"/>
      <c r="H387" s="33"/>
    </row>
    <row r="388" spans="1:8" s="2" customFormat="1" ht="16.899999999999999" customHeight="1" x14ac:dyDescent="0.2">
      <c r="A388" s="32"/>
      <c r="B388" s="33"/>
      <c r="C388" s="206" t="s">
        <v>175</v>
      </c>
      <c r="D388" s="206" t="s">
        <v>176</v>
      </c>
      <c r="E388" s="17" t="s">
        <v>177</v>
      </c>
      <c r="F388" s="207">
        <v>1.5860000000000001</v>
      </c>
      <c r="G388" s="32"/>
      <c r="H388" s="33"/>
    </row>
    <row r="389" spans="1:8" s="2" customFormat="1" ht="16.899999999999999" customHeight="1" x14ac:dyDescent="0.2">
      <c r="A389" s="32"/>
      <c r="B389" s="33"/>
      <c r="C389" s="206" t="s">
        <v>185</v>
      </c>
      <c r="D389" s="206" t="s">
        <v>186</v>
      </c>
      <c r="E389" s="17" t="s">
        <v>187</v>
      </c>
      <c r="F389" s="207">
        <v>10.573</v>
      </c>
      <c r="G389" s="32"/>
      <c r="H389" s="33"/>
    </row>
    <row r="390" spans="1:8" s="2" customFormat="1" ht="22.5" x14ac:dyDescent="0.2">
      <c r="A390" s="32"/>
      <c r="B390" s="33"/>
      <c r="C390" s="206" t="s">
        <v>191</v>
      </c>
      <c r="D390" s="206" t="s">
        <v>192</v>
      </c>
      <c r="E390" s="17" t="s">
        <v>187</v>
      </c>
      <c r="F390" s="207">
        <v>10.573</v>
      </c>
      <c r="G390" s="32"/>
      <c r="H390" s="33"/>
    </row>
    <row r="391" spans="1:8" s="2" customFormat="1" ht="16.899999999999999" customHeight="1" x14ac:dyDescent="0.2">
      <c r="A391" s="32"/>
      <c r="B391" s="33"/>
      <c r="C391" s="206" t="s">
        <v>194</v>
      </c>
      <c r="D391" s="206" t="s">
        <v>195</v>
      </c>
      <c r="E391" s="17" t="s">
        <v>187</v>
      </c>
      <c r="F391" s="207">
        <v>105.733</v>
      </c>
      <c r="G391" s="32"/>
      <c r="H391" s="33"/>
    </row>
    <row r="392" spans="1:8" s="2" customFormat="1" ht="22.5" x14ac:dyDescent="0.2">
      <c r="A392" s="32"/>
      <c r="B392" s="33"/>
      <c r="C392" s="206" t="s">
        <v>199</v>
      </c>
      <c r="D392" s="206" t="s">
        <v>200</v>
      </c>
      <c r="E392" s="17" t="s">
        <v>187</v>
      </c>
      <c r="F392" s="207">
        <v>10.573</v>
      </c>
      <c r="G392" s="32"/>
      <c r="H392" s="33"/>
    </row>
    <row r="393" spans="1:8" s="2" customFormat="1" ht="16.899999999999999" customHeight="1" x14ac:dyDescent="0.2">
      <c r="A393" s="32"/>
      <c r="B393" s="33"/>
      <c r="C393" s="202" t="s">
        <v>127</v>
      </c>
      <c r="D393" s="203" t="s">
        <v>128</v>
      </c>
      <c r="E393" s="204" t="s">
        <v>1</v>
      </c>
      <c r="F393" s="205">
        <v>8.86</v>
      </c>
      <c r="G393" s="32"/>
      <c r="H393" s="33"/>
    </row>
    <row r="394" spans="1:8" s="2" customFormat="1" ht="16.899999999999999" customHeight="1" x14ac:dyDescent="0.2">
      <c r="A394" s="32"/>
      <c r="B394" s="33"/>
      <c r="C394" s="206" t="s">
        <v>1</v>
      </c>
      <c r="D394" s="206" t="s">
        <v>207</v>
      </c>
      <c r="E394" s="17" t="s">
        <v>1</v>
      </c>
      <c r="F394" s="207">
        <v>5.56</v>
      </c>
      <c r="G394" s="32"/>
      <c r="H394" s="33"/>
    </row>
    <row r="395" spans="1:8" s="2" customFormat="1" ht="16.899999999999999" customHeight="1" x14ac:dyDescent="0.2">
      <c r="A395" s="32"/>
      <c r="B395" s="33"/>
      <c r="C395" s="206" t="s">
        <v>1</v>
      </c>
      <c r="D395" s="206" t="s">
        <v>208</v>
      </c>
      <c r="E395" s="17" t="s">
        <v>1</v>
      </c>
      <c r="F395" s="207">
        <v>3.3</v>
      </c>
      <c r="G395" s="32"/>
      <c r="H395" s="33"/>
    </row>
    <row r="396" spans="1:8" s="2" customFormat="1" ht="16.899999999999999" customHeight="1" x14ac:dyDescent="0.2">
      <c r="A396" s="32"/>
      <c r="B396" s="33"/>
      <c r="C396" s="206" t="s">
        <v>127</v>
      </c>
      <c r="D396" s="206" t="s">
        <v>183</v>
      </c>
      <c r="E396" s="17" t="s">
        <v>1</v>
      </c>
      <c r="F396" s="207">
        <v>8.86</v>
      </c>
      <c r="G396" s="32"/>
      <c r="H396" s="33"/>
    </row>
    <row r="397" spans="1:8" s="2" customFormat="1" ht="16.899999999999999" customHeight="1" x14ac:dyDescent="0.2">
      <c r="A397" s="32"/>
      <c r="B397" s="33"/>
      <c r="C397" s="208" t="s">
        <v>880</v>
      </c>
      <c r="D397" s="32"/>
      <c r="E397" s="32"/>
      <c r="F397" s="32"/>
      <c r="G397" s="32"/>
      <c r="H397" s="33"/>
    </row>
    <row r="398" spans="1:8" s="2" customFormat="1" ht="22.5" x14ac:dyDescent="0.2">
      <c r="A398" s="32"/>
      <c r="B398" s="33"/>
      <c r="C398" s="206" t="s">
        <v>204</v>
      </c>
      <c r="D398" s="206" t="s">
        <v>205</v>
      </c>
      <c r="E398" s="17" t="s">
        <v>187</v>
      </c>
      <c r="F398" s="207">
        <v>8.86</v>
      </c>
      <c r="G398" s="32"/>
      <c r="H398" s="33"/>
    </row>
    <row r="399" spans="1:8" s="2" customFormat="1" ht="16.899999999999999" customHeight="1" x14ac:dyDescent="0.2">
      <c r="A399" s="32"/>
      <c r="B399" s="33"/>
      <c r="C399" s="206" t="s">
        <v>211</v>
      </c>
      <c r="D399" s="206" t="s">
        <v>212</v>
      </c>
      <c r="E399" s="17" t="s">
        <v>187</v>
      </c>
      <c r="F399" s="207">
        <v>9.1259999999999994</v>
      </c>
      <c r="G399" s="32"/>
      <c r="H399" s="33"/>
    </row>
    <row r="400" spans="1:8" s="2" customFormat="1" ht="16.899999999999999" customHeight="1" x14ac:dyDescent="0.2">
      <c r="A400" s="32"/>
      <c r="B400" s="33"/>
      <c r="C400" s="202" t="s">
        <v>130</v>
      </c>
      <c r="D400" s="203" t="s">
        <v>131</v>
      </c>
      <c r="E400" s="204" t="s">
        <v>1</v>
      </c>
      <c r="F400" s="205">
        <v>15.5</v>
      </c>
      <c r="G400" s="32"/>
      <c r="H400" s="33"/>
    </row>
    <row r="401" spans="1:8" s="2" customFormat="1" ht="16.899999999999999" customHeight="1" x14ac:dyDescent="0.2">
      <c r="A401" s="32"/>
      <c r="B401" s="33"/>
      <c r="C401" s="206" t="s">
        <v>1</v>
      </c>
      <c r="D401" s="206" t="s">
        <v>280</v>
      </c>
      <c r="E401" s="17" t="s">
        <v>1</v>
      </c>
      <c r="F401" s="207">
        <v>15.5</v>
      </c>
      <c r="G401" s="32"/>
      <c r="H401" s="33"/>
    </row>
    <row r="402" spans="1:8" s="2" customFormat="1" ht="16.899999999999999" customHeight="1" x14ac:dyDescent="0.2">
      <c r="A402" s="32"/>
      <c r="B402" s="33"/>
      <c r="C402" s="206" t="s">
        <v>130</v>
      </c>
      <c r="D402" s="206" t="s">
        <v>183</v>
      </c>
      <c r="E402" s="17" t="s">
        <v>1</v>
      </c>
      <c r="F402" s="207">
        <v>15.5</v>
      </c>
      <c r="G402" s="32"/>
      <c r="H402" s="33"/>
    </row>
    <row r="403" spans="1:8" s="2" customFormat="1" ht="16.899999999999999" customHeight="1" x14ac:dyDescent="0.2">
      <c r="A403" s="32"/>
      <c r="B403" s="33"/>
      <c r="C403" s="208" t="s">
        <v>880</v>
      </c>
      <c r="D403" s="32"/>
      <c r="E403" s="32"/>
      <c r="F403" s="32"/>
      <c r="G403" s="32"/>
      <c r="H403" s="33"/>
    </row>
    <row r="404" spans="1:8" s="2" customFormat="1" ht="16.899999999999999" customHeight="1" x14ac:dyDescent="0.2">
      <c r="A404" s="32"/>
      <c r="B404" s="33"/>
      <c r="C404" s="206" t="s">
        <v>277</v>
      </c>
      <c r="D404" s="206" t="s">
        <v>278</v>
      </c>
      <c r="E404" s="17" t="s">
        <v>271</v>
      </c>
      <c r="F404" s="207">
        <v>15.5</v>
      </c>
      <c r="G404" s="32"/>
      <c r="H404" s="33"/>
    </row>
    <row r="405" spans="1:8" s="2" customFormat="1" ht="16.899999999999999" customHeight="1" x14ac:dyDescent="0.2">
      <c r="A405" s="32"/>
      <c r="B405" s="33"/>
      <c r="C405" s="206" t="s">
        <v>282</v>
      </c>
      <c r="D405" s="206" t="s">
        <v>283</v>
      </c>
      <c r="E405" s="17" t="s">
        <v>271</v>
      </c>
      <c r="F405" s="207">
        <v>16.274999999999999</v>
      </c>
      <c r="G405" s="32"/>
      <c r="H405" s="33"/>
    </row>
    <row r="406" spans="1:8" s="2" customFormat="1" ht="16.899999999999999" customHeight="1" x14ac:dyDescent="0.2">
      <c r="A406" s="32"/>
      <c r="B406" s="33"/>
      <c r="C406" s="202" t="s">
        <v>111</v>
      </c>
      <c r="D406" s="203" t="s">
        <v>111</v>
      </c>
      <c r="E406" s="204" t="s">
        <v>1</v>
      </c>
      <c r="F406" s="205">
        <v>29.024999999999999</v>
      </c>
      <c r="G406" s="32"/>
      <c r="H406" s="33"/>
    </row>
    <row r="407" spans="1:8" s="2" customFormat="1" ht="16.899999999999999" customHeight="1" x14ac:dyDescent="0.2">
      <c r="A407" s="32"/>
      <c r="B407" s="33"/>
      <c r="C407" s="206" t="s">
        <v>1</v>
      </c>
      <c r="D407" s="206" t="s">
        <v>720</v>
      </c>
      <c r="E407" s="17" t="s">
        <v>1</v>
      </c>
      <c r="F407" s="207">
        <v>31.364999999999998</v>
      </c>
      <c r="G407" s="32"/>
      <c r="H407" s="33"/>
    </row>
    <row r="408" spans="1:8" s="2" customFormat="1" ht="16.899999999999999" customHeight="1" x14ac:dyDescent="0.2">
      <c r="A408" s="32"/>
      <c r="B408" s="33"/>
      <c r="C408" s="206" t="s">
        <v>1</v>
      </c>
      <c r="D408" s="206" t="s">
        <v>236</v>
      </c>
      <c r="E408" s="17" t="s">
        <v>1</v>
      </c>
      <c r="F408" s="207">
        <v>-2.34</v>
      </c>
      <c r="G408" s="32"/>
      <c r="H408" s="33"/>
    </row>
    <row r="409" spans="1:8" s="2" customFormat="1" ht="16.899999999999999" customHeight="1" x14ac:dyDescent="0.2">
      <c r="A409" s="32"/>
      <c r="B409" s="33"/>
      <c r="C409" s="206" t="s">
        <v>111</v>
      </c>
      <c r="D409" s="206" t="s">
        <v>237</v>
      </c>
      <c r="E409" s="17" t="s">
        <v>1</v>
      </c>
      <c r="F409" s="207">
        <v>29.024999999999999</v>
      </c>
      <c r="G409" s="32"/>
      <c r="H409" s="33"/>
    </row>
    <row r="410" spans="1:8" s="2" customFormat="1" ht="16.899999999999999" customHeight="1" x14ac:dyDescent="0.2">
      <c r="A410" s="32"/>
      <c r="B410" s="33"/>
      <c r="C410" s="208" t="s">
        <v>880</v>
      </c>
      <c r="D410" s="32"/>
      <c r="E410" s="32"/>
      <c r="F410" s="32"/>
      <c r="G410" s="32"/>
      <c r="H410" s="33"/>
    </row>
    <row r="411" spans="1:8" s="2" customFormat="1" ht="16.899999999999999" customHeight="1" x14ac:dyDescent="0.2">
      <c r="A411" s="32"/>
      <c r="B411" s="33"/>
      <c r="C411" s="206" t="s">
        <v>232</v>
      </c>
      <c r="D411" s="206" t="s">
        <v>233</v>
      </c>
      <c r="E411" s="17" t="s">
        <v>187</v>
      </c>
      <c r="F411" s="207">
        <v>29.024999999999999</v>
      </c>
      <c r="G411" s="32"/>
      <c r="H411" s="33"/>
    </row>
    <row r="412" spans="1:8" s="2" customFormat="1" ht="16.899999999999999" customHeight="1" x14ac:dyDescent="0.2">
      <c r="A412" s="32"/>
      <c r="B412" s="33"/>
      <c r="C412" s="206" t="s">
        <v>239</v>
      </c>
      <c r="D412" s="206" t="s">
        <v>240</v>
      </c>
      <c r="E412" s="17" t="s">
        <v>187</v>
      </c>
      <c r="F412" s="207">
        <v>29.024999999999999</v>
      </c>
      <c r="G412" s="32"/>
      <c r="H412" s="33"/>
    </row>
    <row r="413" spans="1:8" s="2" customFormat="1" ht="16.899999999999999" customHeight="1" x14ac:dyDescent="0.2">
      <c r="A413" s="32"/>
      <c r="B413" s="33"/>
      <c r="C413" s="206" t="s">
        <v>243</v>
      </c>
      <c r="D413" s="206" t="s">
        <v>244</v>
      </c>
      <c r="E413" s="17" t="s">
        <v>187</v>
      </c>
      <c r="F413" s="207">
        <v>29.024999999999999</v>
      </c>
      <c r="G413" s="32"/>
      <c r="H413" s="33"/>
    </row>
    <row r="414" spans="1:8" s="2" customFormat="1" ht="16.899999999999999" customHeight="1" x14ac:dyDescent="0.2">
      <c r="A414" s="32"/>
      <c r="B414" s="33"/>
      <c r="C414" s="206" t="s">
        <v>523</v>
      </c>
      <c r="D414" s="206" t="s">
        <v>524</v>
      </c>
      <c r="E414" s="17" t="s">
        <v>187</v>
      </c>
      <c r="F414" s="207">
        <v>61.655999999999999</v>
      </c>
      <c r="G414" s="32"/>
      <c r="H414" s="33"/>
    </row>
    <row r="415" spans="1:8" s="2" customFormat="1" ht="16.899999999999999" customHeight="1" x14ac:dyDescent="0.2">
      <c r="A415" s="32"/>
      <c r="B415" s="33"/>
      <c r="C415" s="206" t="s">
        <v>527</v>
      </c>
      <c r="D415" s="206" t="s">
        <v>528</v>
      </c>
      <c r="E415" s="17" t="s">
        <v>187</v>
      </c>
      <c r="F415" s="207">
        <v>61.655999999999999</v>
      </c>
      <c r="G415" s="32"/>
      <c r="H415" s="33"/>
    </row>
    <row r="416" spans="1:8" s="2" customFormat="1" ht="16.899999999999999" customHeight="1" x14ac:dyDescent="0.2">
      <c r="A416" s="32"/>
      <c r="B416" s="33"/>
      <c r="C416" s="206" t="s">
        <v>540</v>
      </c>
      <c r="D416" s="206" t="s">
        <v>541</v>
      </c>
      <c r="E416" s="17" t="s">
        <v>187</v>
      </c>
      <c r="F416" s="207">
        <v>61.655999999999999</v>
      </c>
      <c r="G416" s="32"/>
      <c r="H416" s="33"/>
    </row>
    <row r="417" spans="1:8" s="2" customFormat="1" ht="16.899999999999999" customHeight="1" x14ac:dyDescent="0.2">
      <c r="A417" s="32"/>
      <c r="B417" s="33"/>
      <c r="C417" s="206" t="s">
        <v>536</v>
      </c>
      <c r="D417" s="206" t="s">
        <v>537</v>
      </c>
      <c r="E417" s="17" t="s">
        <v>187</v>
      </c>
      <c r="F417" s="207">
        <v>61.655999999999999</v>
      </c>
      <c r="G417" s="32"/>
      <c r="H417" s="33"/>
    </row>
    <row r="418" spans="1:8" s="2" customFormat="1" ht="16.899999999999999" customHeight="1" x14ac:dyDescent="0.2">
      <c r="A418" s="32"/>
      <c r="B418" s="33"/>
      <c r="C418" s="202" t="s">
        <v>113</v>
      </c>
      <c r="D418" s="203" t="s">
        <v>113</v>
      </c>
      <c r="E418" s="204" t="s">
        <v>1</v>
      </c>
      <c r="F418" s="205">
        <v>6.4260000000000002</v>
      </c>
      <c r="G418" s="32"/>
      <c r="H418" s="33"/>
    </row>
    <row r="419" spans="1:8" s="2" customFormat="1" ht="16.899999999999999" customHeight="1" x14ac:dyDescent="0.2">
      <c r="A419" s="32"/>
      <c r="B419" s="33"/>
      <c r="C419" s="206" t="s">
        <v>1</v>
      </c>
      <c r="D419" s="206" t="s">
        <v>530</v>
      </c>
      <c r="E419" s="17" t="s">
        <v>1</v>
      </c>
      <c r="F419" s="207">
        <v>3.1280000000000001</v>
      </c>
      <c r="G419" s="32"/>
      <c r="H419" s="33"/>
    </row>
    <row r="420" spans="1:8" s="2" customFormat="1" ht="16.899999999999999" customHeight="1" x14ac:dyDescent="0.2">
      <c r="A420" s="32"/>
      <c r="B420" s="33"/>
      <c r="C420" s="206" t="s">
        <v>1</v>
      </c>
      <c r="D420" s="206" t="s">
        <v>531</v>
      </c>
      <c r="E420" s="17" t="s">
        <v>1</v>
      </c>
      <c r="F420" s="207">
        <v>3.298</v>
      </c>
      <c r="G420" s="32"/>
      <c r="H420" s="33"/>
    </row>
    <row r="421" spans="1:8" s="2" customFormat="1" ht="16.899999999999999" customHeight="1" x14ac:dyDescent="0.2">
      <c r="A421" s="32"/>
      <c r="B421" s="33"/>
      <c r="C421" s="206" t="s">
        <v>113</v>
      </c>
      <c r="D421" s="206" t="s">
        <v>532</v>
      </c>
      <c r="E421" s="17" t="s">
        <v>1</v>
      </c>
      <c r="F421" s="207">
        <v>6.4260000000000002</v>
      </c>
      <c r="G421" s="32"/>
      <c r="H421" s="33"/>
    </row>
    <row r="422" spans="1:8" s="2" customFormat="1" ht="16.899999999999999" customHeight="1" x14ac:dyDescent="0.2">
      <c r="A422" s="32"/>
      <c r="B422" s="33"/>
      <c r="C422" s="208" t="s">
        <v>880</v>
      </c>
      <c r="D422" s="32"/>
      <c r="E422" s="32"/>
      <c r="F422" s="32"/>
      <c r="G422" s="32"/>
      <c r="H422" s="33"/>
    </row>
    <row r="423" spans="1:8" s="2" customFormat="1" ht="16.899999999999999" customHeight="1" x14ac:dyDescent="0.2">
      <c r="A423" s="32"/>
      <c r="B423" s="33"/>
      <c r="C423" s="206" t="s">
        <v>527</v>
      </c>
      <c r="D423" s="206" t="s">
        <v>528</v>
      </c>
      <c r="E423" s="17" t="s">
        <v>187</v>
      </c>
      <c r="F423" s="207">
        <v>61.655999999999999</v>
      </c>
      <c r="G423" s="32"/>
      <c r="H423" s="33"/>
    </row>
    <row r="424" spans="1:8" s="2" customFormat="1" ht="16.899999999999999" customHeight="1" x14ac:dyDescent="0.2">
      <c r="A424" s="32"/>
      <c r="B424" s="33"/>
      <c r="C424" s="206" t="s">
        <v>523</v>
      </c>
      <c r="D424" s="206" t="s">
        <v>524</v>
      </c>
      <c r="E424" s="17" t="s">
        <v>187</v>
      </c>
      <c r="F424" s="207">
        <v>61.655999999999999</v>
      </c>
      <c r="G424" s="32"/>
      <c r="H424" s="33"/>
    </row>
    <row r="425" spans="1:8" s="2" customFormat="1" ht="16.899999999999999" customHeight="1" x14ac:dyDescent="0.2">
      <c r="A425" s="32"/>
      <c r="B425" s="33"/>
      <c r="C425" s="206" t="s">
        <v>540</v>
      </c>
      <c r="D425" s="206" t="s">
        <v>541</v>
      </c>
      <c r="E425" s="17" t="s">
        <v>187</v>
      </c>
      <c r="F425" s="207">
        <v>61.655999999999999</v>
      </c>
      <c r="G425" s="32"/>
      <c r="H425" s="33"/>
    </row>
    <row r="426" spans="1:8" s="2" customFormat="1" ht="16.899999999999999" customHeight="1" x14ac:dyDescent="0.2">
      <c r="A426" s="32"/>
      <c r="B426" s="33"/>
      <c r="C426" s="206" t="s">
        <v>536</v>
      </c>
      <c r="D426" s="206" t="s">
        <v>537</v>
      </c>
      <c r="E426" s="17" t="s">
        <v>187</v>
      </c>
      <c r="F426" s="207">
        <v>61.655999999999999</v>
      </c>
      <c r="G426" s="32"/>
      <c r="H426" s="33"/>
    </row>
    <row r="427" spans="1:8" s="2" customFormat="1" ht="16.899999999999999" customHeight="1" x14ac:dyDescent="0.2">
      <c r="A427" s="32"/>
      <c r="B427" s="33"/>
      <c r="C427" s="202" t="s">
        <v>562</v>
      </c>
      <c r="D427" s="203" t="s">
        <v>562</v>
      </c>
      <c r="E427" s="204" t="s">
        <v>1</v>
      </c>
      <c r="F427" s="205">
        <v>1</v>
      </c>
      <c r="G427" s="32"/>
      <c r="H427" s="33"/>
    </row>
    <row r="428" spans="1:8" s="2" customFormat="1" ht="16.899999999999999" customHeight="1" x14ac:dyDescent="0.2">
      <c r="A428" s="32"/>
      <c r="B428" s="33"/>
      <c r="C428" s="206" t="s">
        <v>1</v>
      </c>
      <c r="D428" s="206" t="s">
        <v>555</v>
      </c>
      <c r="E428" s="17" t="s">
        <v>1</v>
      </c>
      <c r="F428" s="207">
        <v>1</v>
      </c>
      <c r="G428" s="32"/>
      <c r="H428" s="33"/>
    </row>
    <row r="429" spans="1:8" s="2" customFormat="1" ht="16.899999999999999" customHeight="1" x14ac:dyDescent="0.2">
      <c r="A429" s="32"/>
      <c r="B429" s="33"/>
      <c r="C429" s="206" t="s">
        <v>562</v>
      </c>
      <c r="D429" s="206" t="s">
        <v>563</v>
      </c>
      <c r="E429" s="17" t="s">
        <v>1</v>
      </c>
      <c r="F429" s="207">
        <v>1</v>
      </c>
      <c r="G429" s="32"/>
      <c r="H429" s="33"/>
    </row>
    <row r="430" spans="1:8" s="2" customFormat="1" ht="16.899999999999999" customHeight="1" x14ac:dyDescent="0.2">
      <c r="A430" s="32"/>
      <c r="B430" s="33"/>
      <c r="C430" s="202" t="s">
        <v>106</v>
      </c>
      <c r="D430" s="203" t="s">
        <v>106</v>
      </c>
      <c r="E430" s="204" t="s">
        <v>1</v>
      </c>
      <c r="F430" s="205">
        <v>6.35</v>
      </c>
      <c r="G430" s="32"/>
      <c r="H430" s="33"/>
    </row>
    <row r="431" spans="1:8" s="2" customFormat="1" ht="16.899999999999999" customHeight="1" x14ac:dyDescent="0.2">
      <c r="A431" s="32"/>
      <c r="B431" s="33"/>
      <c r="C431" s="206" t="s">
        <v>1</v>
      </c>
      <c r="D431" s="206" t="s">
        <v>724</v>
      </c>
      <c r="E431" s="17" t="s">
        <v>1</v>
      </c>
      <c r="F431" s="207">
        <v>6.35</v>
      </c>
      <c r="G431" s="32"/>
      <c r="H431" s="33"/>
    </row>
    <row r="432" spans="1:8" s="2" customFormat="1" ht="16.899999999999999" customHeight="1" x14ac:dyDescent="0.2">
      <c r="A432" s="32"/>
      <c r="B432" s="33"/>
      <c r="C432" s="206" t="s">
        <v>106</v>
      </c>
      <c r="D432" s="206" t="s">
        <v>251</v>
      </c>
      <c r="E432" s="17" t="s">
        <v>1</v>
      </c>
      <c r="F432" s="207">
        <v>6.35</v>
      </c>
      <c r="G432" s="32"/>
      <c r="H432" s="33"/>
    </row>
    <row r="433" spans="1:8" s="2" customFormat="1" ht="16.899999999999999" customHeight="1" x14ac:dyDescent="0.2">
      <c r="A433" s="32"/>
      <c r="B433" s="33"/>
      <c r="C433" s="208" t="s">
        <v>880</v>
      </c>
      <c r="D433" s="32"/>
      <c r="E433" s="32"/>
      <c r="F433" s="32"/>
      <c r="G433" s="32"/>
      <c r="H433" s="33"/>
    </row>
    <row r="434" spans="1:8" s="2" customFormat="1" ht="16.899999999999999" customHeight="1" x14ac:dyDescent="0.2">
      <c r="A434" s="32"/>
      <c r="B434" s="33"/>
      <c r="C434" s="206" t="s">
        <v>247</v>
      </c>
      <c r="D434" s="206" t="s">
        <v>248</v>
      </c>
      <c r="E434" s="17" t="s">
        <v>187</v>
      </c>
      <c r="F434" s="207">
        <v>11.03</v>
      </c>
      <c r="G434" s="32"/>
      <c r="H434" s="33"/>
    </row>
    <row r="435" spans="1:8" s="2" customFormat="1" ht="16.899999999999999" customHeight="1" x14ac:dyDescent="0.2">
      <c r="A435" s="32"/>
      <c r="B435" s="33"/>
      <c r="C435" s="206" t="s">
        <v>544</v>
      </c>
      <c r="D435" s="206" t="s">
        <v>545</v>
      </c>
      <c r="E435" s="17" t="s">
        <v>187</v>
      </c>
      <c r="F435" s="207">
        <v>11.03</v>
      </c>
      <c r="G435" s="32"/>
      <c r="H435" s="33"/>
    </row>
    <row r="436" spans="1:8" s="2" customFormat="1" ht="16.899999999999999" customHeight="1" x14ac:dyDescent="0.2">
      <c r="A436" s="32"/>
      <c r="B436" s="33"/>
      <c r="C436" s="206" t="s">
        <v>548</v>
      </c>
      <c r="D436" s="206" t="s">
        <v>549</v>
      </c>
      <c r="E436" s="17" t="s">
        <v>187</v>
      </c>
      <c r="F436" s="207">
        <v>11.03</v>
      </c>
      <c r="G436" s="32"/>
      <c r="H436" s="33"/>
    </row>
    <row r="437" spans="1:8" s="2" customFormat="1" ht="16.899999999999999" customHeight="1" x14ac:dyDescent="0.2">
      <c r="A437" s="32"/>
      <c r="B437" s="33"/>
      <c r="C437" s="202" t="s">
        <v>119</v>
      </c>
      <c r="D437" s="203" t="s">
        <v>119</v>
      </c>
      <c r="E437" s="204" t="s">
        <v>1</v>
      </c>
      <c r="F437" s="205">
        <v>19.071999999999999</v>
      </c>
      <c r="G437" s="32"/>
      <c r="H437" s="33"/>
    </row>
    <row r="438" spans="1:8" s="2" customFormat="1" ht="16.899999999999999" customHeight="1" x14ac:dyDescent="0.2">
      <c r="A438" s="32"/>
      <c r="B438" s="33"/>
      <c r="C438" s="206" t="s">
        <v>1</v>
      </c>
      <c r="D438" s="206" t="s">
        <v>748</v>
      </c>
      <c r="E438" s="17" t="s">
        <v>1</v>
      </c>
      <c r="F438" s="207">
        <v>12.16</v>
      </c>
      <c r="G438" s="32"/>
      <c r="H438" s="33"/>
    </row>
    <row r="439" spans="1:8" s="2" customFormat="1" ht="16.899999999999999" customHeight="1" x14ac:dyDescent="0.2">
      <c r="A439" s="32"/>
      <c r="B439" s="33"/>
      <c r="C439" s="206" t="s">
        <v>1</v>
      </c>
      <c r="D439" s="206" t="s">
        <v>749</v>
      </c>
      <c r="E439" s="17" t="s">
        <v>1</v>
      </c>
      <c r="F439" s="207">
        <v>6.9119999999999999</v>
      </c>
      <c r="G439" s="32"/>
      <c r="H439" s="33"/>
    </row>
    <row r="440" spans="1:8" s="2" customFormat="1" ht="16.899999999999999" customHeight="1" x14ac:dyDescent="0.2">
      <c r="A440" s="32"/>
      <c r="B440" s="33"/>
      <c r="C440" s="206" t="s">
        <v>119</v>
      </c>
      <c r="D440" s="206" t="s">
        <v>372</v>
      </c>
      <c r="E440" s="17" t="s">
        <v>1</v>
      </c>
      <c r="F440" s="207">
        <v>19.071999999999999</v>
      </c>
      <c r="G440" s="32"/>
      <c r="H440" s="33"/>
    </row>
    <row r="441" spans="1:8" s="2" customFormat="1" ht="16.899999999999999" customHeight="1" x14ac:dyDescent="0.2">
      <c r="A441" s="32"/>
      <c r="B441" s="33"/>
      <c r="C441" s="208" t="s">
        <v>880</v>
      </c>
      <c r="D441" s="32"/>
      <c r="E441" s="32"/>
      <c r="F441" s="32"/>
      <c r="G441" s="32"/>
      <c r="H441" s="33"/>
    </row>
    <row r="442" spans="1:8" s="2" customFormat="1" ht="16.899999999999999" customHeight="1" x14ac:dyDescent="0.2">
      <c r="A442" s="32"/>
      <c r="B442" s="33"/>
      <c r="C442" s="206" t="s">
        <v>367</v>
      </c>
      <c r="D442" s="206" t="s">
        <v>368</v>
      </c>
      <c r="E442" s="17" t="s">
        <v>187</v>
      </c>
      <c r="F442" s="207">
        <v>19.071999999999999</v>
      </c>
      <c r="G442" s="32"/>
      <c r="H442" s="33"/>
    </row>
    <row r="443" spans="1:8" s="2" customFormat="1" ht="22.5" x14ac:dyDescent="0.2">
      <c r="A443" s="32"/>
      <c r="B443" s="33"/>
      <c r="C443" s="206" t="s">
        <v>362</v>
      </c>
      <c r="D443" s="206" t="s">
        <v>363</v>
      </c>
      <c r="E443" s="17" t="s">
        <v>177</v>
      </c>
      <c r="F443" s="207">
        <v>0.45800000000000002</v>
      </c>
      <c r="G443" s="32"/>
      <c r="H443" s="33"/>
    </row>
    <row r="444" spans="1:8" s="2" customFormat="1" ht="16.899999999999999" customHeight="1" x14ac:dyDescent="0.2">
      <c r="A444" s="32"/>
      <c r="B444" s="33"/>
      <c r="C444" s="206" t="s">
        <v>383</v>
      </c>
      <c r="D444" s="206" t="s">
        <v>384</v>
      </c>
      <c r="E444" s="17" t="s">
        <v>177</v>
      </c>
      <c r="F444" s="207">
        <v>0.45800000000000002</v>
      </c>
      <c r="G444" s="32"/>
      <c r="H444" s="33"/>
    </row>
    <row r="445" spans="1:8" s="2" customFormat="1" ht="16.899999999999999" customHeight="1" x14ac:dyDescent="0.2">
      <c r="A445" s="32"/>
      <c r="B445" s="33"/>
      <c r="C445" s="206" t="s">
        <v>407</v>
      </c>
      <c r="D445" s="206" t="s">
        <v>408</v>
      </c>
      <c r="E445" s="17" t="s">
        <v>187</v>
      </c>
      <c r="F445" s="207">
        <v>19.071999999999999</v>
      </c>
      <c r="G445" s="32"/>
      <c r="H445" s="33"/>
    </row>
    <row r="446" spans="1:8" s="2" customFormat="1" ht="16.899999999999999" customHeight="1" x14ac:dyDescent="0.2">
      <c r="A446" s="32"/>
      <c r="B446" s="33"/>
      <c r="C446" s="206" t="s">
        <v>440</v>
      </c>
      <c r="D446" s="206" t="s">
        <v>441</v>
      </c>
      <c r="E446" s="17" t="s">
        <v>187</v>
      </c>
      <c r="F446" s="207">
        <v>19.071999999999999</v>
      </c>
      <c r="G446" s="32"/>
      <c r="H446" s="33"/>
    </row>
    <row r="447" spans="1:8" s="2" customFormat="1" ht="16.899999999999999" customHeight="1" x14ac:dyDescent="0.2">
      <c r="A447" s="32"/>
      <c r="B447" s="33"/>
      <c r="C447" s="206" t="s">
        <v>374</v>
      </c>
      <c r="D447" s="206" t="s">
        <v>375</v>
      </c>
      <c r="E447" s="17" t="s">
        <v>177</v>
      </c>
      <c r="F447" s="207">
        <v>0.504</v>
      </c>
      <c r="G447" s="32"/>
      <c r="H447" s="33"/>
    </row>
    <row r="448" spans="1:8" s="2" customFormat="1" ht="16.899999999999999" customHeight="1" x14ac:dyDescent="0.2">
      <c r="A448" s="32"/>
      <c r="B448" s="33"/>
      <c r="C448" s="206" t="s">
        <v>444</v>
      </c>
      <c r="D448" s="206" t="s">
        <v>445</v>
      </c>
      <c r="E448" s="17" t="s">
        <v>187</v>
      </c>
      <c r="F448" s="207">
        <v>20.978999999999999</v>
      </c>
      <c r="G448" s="32"/>
      <c r="H448" s="33"/>
    </row>
    <row r="449" spans="1:8" s="2" customFormat="1" ht="16.899999999999999" customHeight="1" x14ac:dyDescent="0.2">
      <c r="A449" s="32"/>
      <c r="B449" s="33"/>
      <c r="C449" s="202" t="s">
        <v>120</v>
      </c>
      <c r="D449" s="203" t="s">
        <v>120</v>
      </c>
      <c r="E449" s="204" t="s">
        <v>1</v>
      </c>
      <c r="F449" s="205">
        <v>2.73</v>
      </c>
      <c r="G449" s="32"/>
      <c r="H449" s="33"/>
    </row>
    <row r="450" spans="1:8" s="2" customFormat="1" ht="16.899999999999999" customHeight="1" x14ac:dyDescent="0.2">
      <c r="A450" s="32"/>
      <c r="B450" s="33"/>
      <c r="C450" s="206" t="s">
        <v>1</v>
      </c>
      <c r="D450" s="206" t="s">
        <v>458</v>
      </c>
      <c r="E450" s="17" t="s">
        <v>1</v>
      </c>
      <c r="F450" s="207">
        <v>2.73</v>
      </c>
      <c r="G450" s="32"/>
      <c r="H450" s="33"/>
    </row>
    <row r="451" spans="1:8" s="2" customFormat="1" ht="16.899999999999999" customHeight="1" x14ac:dyDescent="0.2">
      <c r="A451" s="32"/>
      <c r="B451" s="33"/>
      <c r="C451" s="206" t="s">
        <v>120</v>
      </c>
      <c r="D451" s="206" t="s">
        <v>465</v>
      </c>
      <c r="E451" s="17" t="s">
        <v>1</v>
      </c>
      <c r="F451" s="207">
        <v>2.73</v>
      </c>
      <c r="G451" s="32"/>
      <c r="H451" s="33"/>
    </row>
    <row r="452" spans="1:8" s="2" customFormat="1" ht="16.899999999999999" customHeight="1" x14ac:dyDescent="0.2">
      <c r="A452" s="32"/>
      <c r="B452" s="33"/>
      <c r="C452" s="208" t="s">
        <v>880</v>
      </c>
      <c r="D452" s="32"/>
      <c r="E452" s="32"/>
      <c r="F452" s="32"/>
      <c r="G452" s="32"/>
      <c r="H452" s="33"/>
    </row>
    <row r="453" spans="1:8" s="2" customFormat="1" ht="16.899999999999999" customHeight="1" x14ac:dyDescent="0.2">
      <c r="A453" s="32"/>
      <c r="B453" s="33"/>
      <c r="C453" s="206" t="s">
        <v>462</v>
      </c>
      <c r="D453" s="206" t="s">
        <v>463</v>
      </c>
      <c r="E453" s="17" t="s">
        <v>187</v>
      </c>
      <c r="F453" s="207">
        <v>2.73</v>
      </c>
      <c r="G453" s="32"/>
      <c r="H453" s="33"/>
    </row>
    <row r="454" spans="1:8" s="2" customFormat="1" ht="16.899999999999999" customHeight="1" x14ac:dyDescent="0.2">
      <c r="A454" s="32"/>
      <c r="B454" s="33"/>
      <c r="C454" s="206" t="s">
        <v>486</v>
      </c>
      <c r="D454" s="206" t="s">
        <v>487</v>
      </c>
      <c r="E454" s="17" t="s">
        <v>187</v>
      </c>
      <c r="F454" s="207">
        <v>8.19</v>
      </c>
      <c r="G454" s="32"/>
      <c r="H454" s="33"/>
    </row>
    <row r="455" spans="1:8" s="2" customFormat="1" ht="16.899999999999999" customHeight="1" x14ac:dyDescent="0.2">
      <c r="A455" s="32"/>
      <c r="B455" s="33"/>
      <c r="C455" s="206" t="s">
        <v>491</v>
      </c>
      <c r="D455" s="206" t="s">
        <v>492</v>
      </c>
      <c r="E455" s="17" t="s">
        <v>187</v>
      </c>
      <c r="F455" s="207">
        <v>8.19</v>
      </c>
      <c r="G455" s="32"/>
      <c r="H455" s="33"/>
    </row>
    <row r="456" spans="1:8" s="2" customFormat="1" ht="16.899999999999999" customHeight="1" x14ac:dyDescent="0.2">
      <c r="A456" s="32"/>
      <c r="B456" s="33"/>
      <c r="C456" s="206" t="s">
        <v>495</v>
      </c>
      <c r="D456" s="206" t="s">
        <v>496</v>
      </c>
      <c r="E456" s="17" t="s">
        <v>187</v>
      </c>
      <c r="F456" s="207">
        <v>8.19</v>
      </c>
      <c r="G456" s="32"/>
      <c r="H456" s="33"/>
    </row>
    <row r="457" spans="1:8" s="2" customFormat="1" ht="16.899999999999999" customHeight="1" x14ac:dyDescent="0.2">
      <c r="A457" s="32"/>
      <c r="B457" s="33"/>
      <c r="C457" s="202" t="s">
        <v>101</v>
      </c>
      <c r="D457" s="203" t="s">
        <v>101</v>
      </c>
      <c r="E457" s="204" t="s">
        <v>1</v>
      </c>
      <c r="F457" s="205">
        <v>22.635000000000002</v>
      </c>
      <c r="G457" s="32"/>
      <c r="H457" s="33"/>
    </row>
    <row r="458" spans="1:8" s="2" customFormat="1" ht="16.899999999999999" customHeight="1" x14ac:dyDescent="0.2">
      <c r="A458" s="32"/>
      <c r="B458" s="33"/>
      <c r="C458" s="206" t="s">
        <v>1</v>
      </c>
      <c r="D458" s="206" t="s">
        <v>716</v>
      </c>
      <c r="E458" s="17" t="s">
        <v>1</v>
      </c>
      <c r="F458" s="207">
        <v>25.364999999999998</v>
      </c>
      <c r="G458" s="32"/>
      <c r="H458" s="33"/>
    </row>
    <row r="459" spans="1:8" s="2" customFormat="1" ht="16.899999999999999" customHeight="1" x14ac:dyDescent="0.2">
      <c r="A459" s="32"/>
      <c r="B459" s="33"/>
      <c r="C459" s="206" t="s">
        <v>1</v>
      </c>
      <c r="D459" s="206" t="s">
        <v>221</v>
      </c>
      <c r="E459" s="17" t="s">
        <v>1</v>
      </c>
      <c r="F459" s="207">
        <v>-2.73</v>
      </c>
      <c r="G459" s="32"/>
      <c r="H459" s="33"/>
    </row>
    <row r="460" spans="1:8" s="2" customFormat="1" ht="16.899999999999999" customHeight="1" x14ac:dyDescent="0.2">
      <c r="A460" s="32"/>
      <c r="B460" s="33"/>
      <c r="C460" s="206" t="s">
        <v>101</v>
      </c>
      <c r="D460" s="206" t="s">
        <v>222</v>
      </c>
      <c r="E460" s="17" t="s">
        <v>1</v>
      </c>
      <c r="F460" s="207">
        <v>22.635000000000002</v>
      </c>
      <c r="G460" s="32"/>
      <c r="H460" s="33"/>
    </row>
    <row r="461" spans="1:8" s="2" customFormat="1" ht="16.899999999999999" customHeight="1" x14ac:dyDescent="0.2">
      <c r="A461" s="32"/>
      <c r="B461" s="33"/>
      <c r="C461" s="208" t="s">
        <v>880</v>
      </c>
      <c r="D461" s="32"/>
      <c r="E461" s="32"/>
      <c r="F461" s="32"/>
      <c r="G461" s="32"/>
      <c r="H461" s="33"/>
    </row>
    <row r="462" spans="1:8" s="2" customFormat="1" ht="16.899999999999999" customHeight="1" x14ac:dyDescent="0.2">
      <c r="A462" s="32"/>
      <c r="B462" s="33"/>
      <c r="C462" s="206" t="s">
        <v>217</v>
      </c>
      <c r="D462" s="206" t="s">
        <v>218</v>
      </c>
      <c r="E462" s="17" t="s">
        <v>187</v>
      </c>
      <c r="F462" s="207">
        <v>22.635000000000002</v>
      </c>
      <c r="G462" s="32"/>
      <c r="H462" s="33"/>
    </row>
    <row r="463" spans="1:8" s="2" customFormat="1" ht="16.899999999999999" customHeight="1" x14ac:dyDescent="0.2">
      <c r="A463" s="32"/>
      <c r="B463" s="33"/>
      <c r="C463" s="206" t="s">
        <v>224</v>
      </c>
      <c r="D463" s="206" t="s">
        <v>225</v>
      </c>
      <c r="E463" s="17" t="s">
        <v>187</v>
      </c>
      <c r="F463" s="207">
        <v>22.635000000000002</v>
      </c>
      <c r="G463" s="32"/>
      <c r="H463" s="33"/>
    </row>
    <row r="464" spans="1:8" s="2" customFormat="1" ht="16.899999999999999" customHeight="1" x14ac:dyDescent="0.2">
      <c r="A464" s="32"/>
      <c r="B464" s="33"/>
      <c r="C464" s="206" t="s">
        <v>228</v>
      </c>
      <c r="D464" s="206" t="s">
        <v>229</v>
      </c>
      <c r="E464" s="17" t="s">
        <v>187</v>
      </c>
      <c r="F464" s="207">
        <v>22.635000000000002</v>
      </c>
      <c r="G464" s="32"/>
      <c r="H464" s="33"/>
    </row>
    <row r="465" spans="1:8" s="2" customFormat="1" ht="16.899999999999999" customHeight="1" x14ac:dyDescent="0.2">
      <c r="A465" s="32"/>
      <c r="B465" s="33"/>
      <c r="C465" s="206" t="s">
        <v>523</v>
      </c>
      <c r="D465" s="206" t="s">
        <v>524</v>
      </c>
      <c r="E465" s="17" t="s">
        <v>187</v>
      </c>
      <c r="F465" s="207">
        <v>61.655999999999999</v>
      </c>
      <c r="G465" s="32"/>
      <c r="H465" s="33"/>
    </row>
    <row r="466" spans="1:8" s="2" customFormat="1" ht="16.899999999999999" customHeight="1" x14ac:dyDescent="0.2">
      <c r="A466" s="32"/>
      <c r="B466" s="33"/>
      <c r="C466" s="206" t="s">
        <v>527</v>
      </c>
      <c r="D466" s="206" t="s">
        <v>528</v>
      </c>
      <c r="E466" s="17" t="s">
        <v>187</v>
      </c>
      <c r="F466" s="207">
        <v>61.655999999999999</v>
      </c>
      <c r="G466" s="32"/>
      <c r="H466" s="33"/>
    </row>
    <row r="467" spans="1:8" s="2" customFormat="1" ht="16.899999999999999" customHeight="1" x14ac:dyDescent="0.2">
      <c r="A467" s="32"/>
      <c r="B467" s="33"/>
      <c r="C467" s="206" t="s">
        <v>540</v>
      </c>
      <c r="D467" s="206" t="s">
        <v>541</v>
      </c>
      <c r="E467" s="17" t="s">
        <v>187</v>
      </c>
      <c r="F467" s="207">
        <v>61.655999999999999</v>
      </c>
      <c r="G467" s="32"/>
      <c r="H467" s="33"/>
    </row>
    <row r="468" spans="1:8" s="2" customFormat="1" ht="16.899999999999999" customHeight="1" x14ac:dyDescent="0.2">
      <c r="A468" s="32"/>
      <c r="B468" s="33"/>
      <c r="C468" s="206" t="s">
        <v>536</v>
      </c>
      <c r="D468" s="206" t="s">
        <v>537</v>
      </c>
      <c r="E468" s="17" t="s">
        <v>187</v>
      </c>
      <c r="F468" s="207">
        <v>61.655999999999999</v>
      </c>
      <c r="G468" s="32"/>
      <c r="H468" s="33"/>
    </row>
    <row r="469" spans="1:8" s="2" customFormat="1" ht="16.899999999999999" customHeight="1" x14ac:dyDescent="0.2">
      <c r="A469" s="32"/>
      <c r="B469" s="33"/>
      <c r="C469" s="202" t="s">
        <v>122</v>
      </c>
      <c r="D469" s="203" t="s">
        <v>122</v>
      </c>
      <c r="E469" s="204" t="s">
        <v>1</v>
      </c>
      <c r="F469" s="205">
        <v>3.57</v>
      </c>
      <c r="G469" s="32"/>
      <c r="H469" s="33"/>
    </row>
    <row r="470" spans="1:8" s="2" customFormat="1" ht="16.899999999999999" customHeight="1" x14ac:dyDescent="0.2">
      <c r="A470" s="32"/>
      <c r="B470" s="33"/>
      <c r="C470" s="206" t="s">
        <v>1</v>
      </c>
      <c r="D470" s="206" t="s">
        <v>533</v>
      </c>
      <c r="E470" s="17" t="s">
        <v>1</v>
      </c>
      <c r="F470" s="207">
        <v>3.57</v>
      </c>
      <c r="G470" s="32"/>
      <c r="H470" s="33"/>
    </row>
    <row r="471" spans="1:8" s="2" customFormat="1" ht="16.899999999999999" customHeight="1" x14ac:dyDescent="0.2">
      <c r="A471" s="32"/>
      <c r="B471" s="33"/>
      <c r="C471" s="206" t="s">
        <v>122</v>
      </c>
      <c r="D471" s="206" t="s">
        <v>534</v>
      </c>
      <c r="E471" s="17" t="s">
        <v>1</v>
      </c>
      <c r="F471" s="207">
        <v>3.57</v>
      </c>
      <c r="G471" s="32"/>
      <c r="H471" s="33"/>
    </row>
    <row r="472" spans="1:8" s="2" customFormat="1" ht="16.899999999999999" customHeight="1" x14ac:dyDescent="0.2">
      <c r="A472" s="32"/>
      <c r="B472" s="33"/>
      <c r="C472" s="208" t="s">
        <v>880</v>
      </c>
      <c r="D472" s="32"/>
      <c r="E472" s="32"/>
      <c r="F472" s="32"/>
      <c r="G472" s="32"/>
      <c r="H472" s="33"/>
    </row>
    <row r="473" spans="1:8" s="2" customFormat="1" ht="16.899999999999999" customHeight="1" x14ac:dyDescent="0.2">
      <c r="A473" s="32"/>
      <c r="B473" s="33"/>
      <c r="C473" s="206" t="s">
        <v>527</v>
      </c>
      <c r="D473" s="206" t="s">
        <v>528</v>
      </c>
      <c r="E473" s="17" t="s">
        <v>187</v>
      </c>
      <c r="F473" s="207">
        <v>61.655999999999999</v>
      </c>
      <c r="G473" s="32"/>
      <c r="H473" s="33"/>
    </row>
    <row r="474" spans="1:8" s="2" customFormat="1" ht="16.899999999999999" customHeight="1" x14ac:dyDescent="0.2">
      <c r="A474" s="32"/>
      <c r="B474" s="33"/>
      <c r="C474" s="206" t="s">
        <v>523</v>
      </c>
      <c r="D474" s="206" t="s">
        <v>524</v>
      </c>
      <c r="E474" s="17" t="s">
        <v>187</v>
      </c>
      <c r="F474" s="207">
        <v>61.655999999999999</v>
      </c>
      <c r="G474" s="32"/>
      <c r="H474" s="33"/>
    </row>
    <row r="475" spans="1:8" s="2" customFormat="1" ht="16.899999999999999" customHeight="1" x14ac:dyDescent="0.2">
      <c r="A475" s="32"/>
      <c r="B475" s="33"/>
      <c r="C475" s="206" t="s">
        <v>540</v>
      </c>
      <c r="D475" s="206" t="s">
        <v>541</v>
      </c>
      <c r="E475" s="17" t="s">
        <v>187</v>
      </c>
      <c r="F475" s="207">
        <v>61.655999999999999</v>
      </c>
      <c r="G475" s="32"/>
      <c r="H475" s="33"/>
    </row>
    <row r="476" spans="1:8" s="2" customFormat="1" ht="16.899999999999999" customHeight="1" x14ac:dyDescent="0.2">
      <c r="A476" s="32"/>
      <c r="B476" s="33"/>
      <c r="C476" s="206" t="s">
        <v>536</v>
      </c>
      <c r="D476" s="206" t="s">
        <v>537</v>
      </c>
      <c r="E476" s="17" t="s">
        <v>187</v>
      </c>
      <c r="F476" s="207">
        <v>61.655999999999999</v>
      </c>
      <c r="G476" s="32"/>
      <c r="H476" s="33"/>
    </row>
    <row r="477" spans="1:8" s="2" customFormat="1" ht="16.899999999999999" customHeight="1" x14ac:dyDescent="0.2">
      <c r="A477" s="32"/>
      <c r="B477" s="33"/>
      <c r="C477" s="202" t="s">
        <v>105</v>
      </c>
      <c r="D477" s="203" t="s">
        <v>105</v>
      </c>
      <c r="E477" s="204" t="s">
        <v>1</v>
      </c>
      <c r="F477" s="205">
        <v>1</v>
      </c>
      <c r="G477" s="32"/>
      <c r="H477" s="33"/>
    </row>
    <row r="478" spans="1:8" s="2" customFormat="1" ht="16.899999999999999" customHeight="1" x14ac:dyDescent="0.2">
      <c r="A478" s="32"/>
      <c r="B478" s="33"/>
      <c r="C478" s="206" t="s">
        <v>1</v>
      </c>
      <c r="D478" s="206" t="s">
        <v>471</v>
      </c>
      <c r="E478" s="17" t="s">
        <v>1</v>
      </c>
      <c r="F478" s="207">
        <v>1</v>
      </c>
      <c r="G478" s="32"/>
      <c r="H478" s="33"/>
    </row>
    <row r="479" spans="1:8" s="2" customFormat="1" ht="16.899999999999999" customHeight="1" x14ac:dyDescent="0.2">
      <c r="A479" s="32"/>
      <c r="B479" s="33"/>
      <c r="C479" s="206" t="s">
        <v>105</v>
      </c>
      <c r="D479" s="206" t="s">
        <v>472</v>
      </c>
      <c r="E479" s="17" t="s">
        <v>1</v>
      </c>
      <c r="F479" s="207">
        <v>1</v>
      </c>
      <c r="G479" s="32"/>
      <c r="H479" s="33"/>
    </row>
    <row r="480" spans="1:8" s="2" customFormat="1" ht="16.899999999999999" customHeight="1" x14ac:dyDescent="0.2">
      <c r="A480" s="32"/>
      <c r="B480" s="33"/>
      <c r="C480" s="208" t="s">
        <v>880</v>
      </c>
      <c r="D480" s="32"/>
      <c r="E480" s="32"/>
      <c r="F480" s="32"/>
      <c r="G480" s="32"/>
      <c r="H480" s="33"/>
    </row>
    <row r="481" spans="1:8" s="2" customFormat="1" ht="16.899999999999999" customHeight="1" x14ac:dyDescent="0.2">
      <c r="A481" s="32"/>
      <c r="B481" s="33"/>
      <c r="C481" s="206" t="s">
        <v>467</v>
      </c>
      <c r="D481" s="206" t="s">
        <v>468</v>
      </c>
      <c r="E481" s="17" t="s">
        <v>469</v>
      </c>
      <c r="F481" s="207">
        <v>1</v>
      </c>
      <c r="G481" s="32"/>
      <c r="H481" s="33"/>
    </row>
    <row r="482" spans="1:8" s="2" customFormat="1" ht="16.899999999999999" customHeight="1" x14ac:dyDescent="0.2">
      <c r="A482" s="32"/>
      <c r="B482" s="33"/>
      <c r="C482" s="206" t="s">
        <v>499</v>
      </c>
      <c r="D482" s="206" t="s">
        <v>487</v>
      </c>
      <c r="E482" s="17" t="s">
        <v>469</v>
      </c>
      <c r="F482" s="207">
        <v>1</v>
      </c>
      <c r="G482" s="32"/>
      <c r="H482" s="33"/>
    </row>
    <row r="483" spans="1:8" s="2" customFormat="1" ht="16.899999999999999" customHeight="1" x14ac:dyDescent="0.2">
      <c r="A483" s="32"/>
      <c r="B483" s="33"/>
      <c r="C483" s="206" t="s">
        <v>502</v>
      </c>
      <c r="D483" s="206" t="s">
        <v>492</v>
      </c>
      <c r="E483" s="17" t="s">
        <v>469</v>
      </c>
      <c r="F483" s="207">
        <v>1</v>
      </c>
      <c r="G483" s="32"/>
      <c r="H483" s="33"/>
    </row>
    <row r="484" spans="1:8" s="2" customFormat="1" ht="16.899999999999999" customHeight="1" x14ac:dyDescent="0.2">
      <c r="A484" s="32"/>
      <c r="B484" s="33"/>
      <c r="C484" s="206" t="s">
        <v>505</v>
      </c>
      <c r="D484" s="206" t="s">
        <v>496</v>
      </c>
      <c r="E484" s="17" t="s">
        <v>469</v>
      </c>
      <c r="F484" s="207">
        <v>1</v>
      </c>
      <c r="G484" s="32"/>
      <c r="H484" s="33"/>
    </row>
    <row r="485" spans="1:8" s="2" customFormat="1" ht="16.899999999999999" customHeight="1" x14ac:dyDescent="0.2">
      <c r="A485" s="32"/>
      <c r="B485" s="33"/>
      <c r="C485" s="202" t="s">
        <v>133</v>
      </c>
      <c r="D485" s="203" t="s">
        <v>133</v>
      </c>
      <c r="E485" s="204" t="s">
        <v>1</v>
      </c>
      <c r="F485" s="205">
        <v>3.78</v>
      </c>
      <c r="G485" s="32"/>
      <c r="H485" s="33"/>
    </row>
    <row r="486" spans="1:8" s="2" customFormat="1" ht="16.899999999999999" customHeight="1" x14ac:dyDescent="0.2">
      <c r="A486" s="32"/>
      <c r="B486" s="33"/>
      <c r="C486" s="206" t="s">
        <v>1</v>
      </c>
      <c r="D486" s="206" t="s">
        <v>252</v>
      </c>
      <c r="E486" s="17" t="s">
        <v>1</v>
      </c>
      <c r="F486" s="207">
        <v>0.9</v>
      </c>
      <c r="G486" s="32"/>
      <c r="H486" s="33"/>
    </row>
    <row r="487" spans="1:8" s="2" customFormat="1" ht="16.899999999999999" customHeight="1" x14ac:dyDescent="0.2">
      <c r="A487" s="32"/>
      <c r="B487" s="33"/>
      <c r="C487" s="206" t="s">
        <v>1</v>
      </c>
      <c r="D487" s="206" t="s">
        <v>253</v>
      </c>
      <c r="E487" s="17" t="s">
        <v>1</v>
      </c>
      <c r="F487" s="207">
        <v>2.88</v>
      </c>
      <c r="G487" s="32"/>
      <c r="H487" s="33"/>
    </row>
    <row r="488" spans="1:8" s="2" customFormat="1" ht="16.899999999999999" customHeight="1" x14ac:dyDescent="0.2">
      <c r="A488" s="32"/>
      <c r="B488" s="33"/>
      <c r="C488" s="206" t="s">
        <v>133</v>
      </c>
      <c r="D488" s="206" t="s">
        <v>254</v>
      </c>
      <c r="E488" s="17" t="s">
        <v>1</v>
      </c>
      <c r="F488" s="207">
        <v>3.78</v>
      </c>
      <c r="G488" s="32"/>
      <c r="H488" s="33"/>
    </row>
    <row r="489" spans="1:8" s="2" customFormat="1" ht="16.899999999999999" customHeight="1" x14ac:dyDescent="0.2">
      <c r="A489" s="32"/>
      <c r="B489" s="33"/>
      <c r="C489" s="208" t="s">
        <v>880</v>
      </c>
      <c r="D489" s="32"/>
      <c r="E489" s="32"/>
      <c r="F489" s="32"/>
      <c r="G489" s="32"/>
      <c r="H489" s="33"/>
    </row>
    <row r="490" spans="1:8" s="2" customFormat="1" ht="16.899999999999999" customHeight="1" x14ac:dyDescent="0.2">
      <c r="A490" s="32"/>
      <c r="B490" s="33"/>
      <c r="C490" s="206" t="s">
        <v>247</v>
      </c>
      <c r="D490" s="206" t="s">
        <v>248</v>
      </c>
      <c r="E490" s="17" t="s">
        <v>187</v>
      </c>
      <c r="F490" s="207">
        <v>11.03</v>
      </c>
      <c r="G490" s="32"/>
      <c r="H490" s="33"/>
    </row>
    <row r="491" spans="1:8" s="2" customFormat="1" ht="16.899999999999999" customHeight="1" x14ac:dyDescent="0.2">
      <c r="A491" s="32"/>
      <c r="B491" s="33"/>
      <c r="C491" s="206" t="s">
        <v>544</v>
      </c>
      <c r="D491" s="206" t="s">
        <v>545</v>
      </c>
      <c r="E491" s="17" t="s">
        <v>187</v>
      </c>
      <c r="F491" s="207">
        <v>11.03</v>
      </c>
      <c r="G491" s="32"/>
      <c r="H491" s="33"/>
    </row>
    <row r="492" spans="1:8" s="2" customFormat="1" ht="16.899999999999999" customHeight="1" x14ac:dyDescent="0.2">
      <c r="A492" s="32"/>
      <c r="B492" s="33"/>
      <c r="C492" s="206" t="s">
        <v>548</v>
      </c>
      <c r="D492" s="206" t="s">
        <v>549</v>
      </c>
      <c r="E492" s="17" t="s">
        <v>187</v>
      </c>
      <c r="F492" s="207">
        <v>11.03</v>
      </c>
      <c r="G492" s="32"/>
      <c r="H492" s="33"/>
    </row>
    <row r="493" spans="1:8" s="2" customFormat="1" ht="16.899999999999999" customHeight="1" x14ac:dyDescent="0.2">
      <c r="A493" s="32"/>
      <c r="B493" s="33"/>
      <c r="C493" s="202" t="s">
        <v>135</v>
      </c>
      <c r="D493" s="203" t="s">
        <v>135</v>
      </c>
      <c r="E493" s="204" t="s">
        <v>1</v>
      </c>
      <c r="F493" s="205">
        <v>0.9</v>
      </c>
      <c r="G493" s="32"/>
      <c r="H493" s="33"/>
    </row>
    <row r="494" spans="1:8" s="2" customFormat="1" ht="16.899999999999999" customHeight="1" x14ac:dyDescent="0.2">
      <c r="A494" s="32"/>
      <c r="B494" s="33"/>
      <c r="C494" s="206" t="s">
        <v>1</v>
      </c>
      <c r="D494" s="206" t="s">
        <v>619</v>
      </c>
      <c r="E494" s="17" t="s">
        <v>1</v>
      </c>
      <c r="F494" s="207">
        <v>0.9</v>
      </c>
      <c r="G494" s="32"/>
      <c r="H494" s="33"/>
    </row>
    <row r="495" spans="1:8" s="2" customFormat="1" ht="16.899999999999999" customHeight="1" x14ac:dyDescent="0.2">
      <c r="A495" s="32"/>
      <c r="B495" s="33"/>
      <c r="C495" s="206" t="s">
        <v>135</v>
      </c>
      <c r="D495" s="206" t="s">
        <v>257</v>
      </c>
      <c r="E495" s="17" t="s">
        <v>1</v>
      </c>
      <c r="F495" s="207">
        <v>0.9</v>
      </c>
      <c r="G495" s="32"/>
      <c r="H495" s="33"/>
    </row>
    <row r="496" spans="1:8" s="2" customFormat="1" ht="16.899999999999999" customHeight="1" x14ac:dyDescent="0.2">
      <c r="A496" s="32"/>
      <c r="B496" s="33"/>
      <c r="C496" s="208" t="s">
        <v>880</v>
      </c>
      <c r="D496" s="32"/>
      <c r="E496" s="32"/>
      <c r="F496" s="32"/>
      <c r="G496" s="32"/>
      <c r="H496" s="33"/>
    </row>
    <row r="497" spans="1:8" s="2" customFormat="1" ht="16.899999999999999" customHeight="1" x14ac:dyDescent="0.2">
      <c r="A497" s="32"/>
      <c r="B497" s="33"/>
      <c r="C497" s="206" t="s">
        <v>247</v>
      </c>
      <c r="D497" s="206" t="s">
        <v>248</v>
      </c>
      <c r="E497" s="17" t="s">
        <v>187</v>
      </c>
      <c r="F497" s="207">
        <v>11.03</v>
      </c>
      <c r="G497" s="32"/>
      <c r="H497" s="33"/>
    </row>
    <row r="498" spans="1:8" s="2" customFormat="1" ht="16.899999999999999" customHeight="1" x14ac:dyDescent="0.2">
      <c r="A498" s="32"/>
      <c r="B498" s="33"/>
      <c r="C498" s="206" t="s">
        <v>544</v>
      </c>
      <c r="D498" s="206" t="s">
        <v>545</v>
      </c>
      <c r="E498" s="17" t="s">
        <v>187</v>
      </c>
      <c r="F498" s="207">
        <v>11.03</v>
      </c>
      <c r="G498" s="32"/>
      <c r="H498" s="33"/>
    </row>
    <row r="499" spans="1:8" s="2" customFormat="1" ht="16.899999999999999" customHeight="1" x14ac:dyDescent="0.2">
      <c r="A499" s="32"/>
      <c r="B499" s="33"/>
      <c r="C499" s="206" t="s">
        <v>548</v>
      </c>
      <c r="D499" s="206" t="s">
        <v>549</v>
      </c>
      <c r="E499" s="17" t="s">
        <v>187</v>
      </c>
      <c r="F499" s="207">
        <v>11.03</v>
      </c>
      <c r="G499" s="32"/>
      <c r="H499" s="33"/>
    </row>
    <row r="500" spans="1:8" s="2" customFormat="1" ht="16.899999999999999" customHeight="1" x14ac:dyDescent="0.2">
      <c r="A500" s="32"/>
      <c r="B500" s="33"/>
      <c r="C500" s="202" t="s">
        <v>574</v>
      </c>
      <c r="D500" s="203" t="s">
        <v>574</v>
      </c>
      <c r="E500" s="204" t="s">
        <v>1</v>
      </c>
      <c r="F500" s="205">
        <v>1.8</v>
      </c>
      <c r="G500" s="32"/>
      <c r="H500" s="33"/>
    </row>
    <row r="501" spans="1:8" s="2" customFormat="1" ht="16.899999999999999" customHeight="1" x14ac:dyDescent="0.2">
      <c r="A501" s="32"/>
      <c r="B501" s="33"/>
      <c r="C501" s="206" t="s">
        <v>1</v>
      </c>
      <c r="D501" s="206" t="s">
        <v>575</v>
      </c>
      <c r="E501" s="17" t="s">
        <v>1</v>
      </c>
      <c r="F501" s="207">
        <v>1.8</v>
      </c>
      <c r="G501" s="32"/>
      <c r="H501" s="33"/>
    </row>
    <row r="502" spans="1:8" s="2" customFormat="1" ht="16.899999999999999" customHeight="1" x14ac:dyDescent="0.2">
      <c r="A502" s="32"/>
      <c r="B502" s="33"/>
      <c r="C502" s="206" t="s">
        <v>574</v>
      </c>
      <c r="D502" s="206" t="s">
        <v>599</v>
      </c>
      <c r="E502" s="17" t="s">
        <v>1</v>
      </c>
      <c r="F502" s="207">
        <v>1.8</v>
      </c>
      <c r="G502" s="32"/>
      <c r="H502" s="33"/>
    </row>
    <row r="503" spans="1:8" s="2" customFormat="1" ht="16.899999999999999" customHeight="1" x14ac:dyDescent="0.2">
      <c r="A503" s="32"/>
      <c r="B503" s="33"/>
      <c r="C503" s="208" t="s">
        <v>880</v>
      </c>
      <c r="D503" s="32"/>
      <c r="E503" s="32"/>
      <c r="F503" s="32"/>
      <c r="G503" s="32"/>
      <c r="H503" s="33"/>
    </row>
    <row r="504" spans="1:8" s="2" customFormat="1" ht="16.899999999999999" customHeight="1" x14ac:dyDescent="0.2">
      <c r="A504" s="32"/>
      <c r="B504" s="33"/>
      <c r="C504" s="206" t="s">
        <v>596</v>
      </c>
      <c r="D504" s="206" t="s">
        <v>597</v>
      </c>
      <c r="E504" s="17" t="s">
        <v>271</v>
      </c>
      <c r="F504" s="207">
        <v>1.8</v>
      </c>
      <c r="G504" s="32"/>
      <c r="H504" s="33"/>
    </row>
    <row r="505" spans="1:8" s="2" customFormat="1" ht="16.899999999999999" customHeight="1" x14ac:dyDescent="0.2">
      <c r="A505" s="32"/>
      <c r="B505" s="33"/>
      <c r="C505" s="206" t="s">
        <v>581</v>
      </c>
      <c r="D505" s="206" t="s">
        <v>582</v>
      </c>
      <c r="E505" s="17" t="s">
        <v>177</v>
      </c>
      <c r="F505" s="207">
        <v>0.09</v>
      </c>
      <c r="G505" s="32"/>
      <c r="H505" s="33"/>
    </row>
    <row r="506" spans="1:8" s="2" customFormat="1" ht="16.899999999999999" customHeight="1" x14ac:dyDescent="0.2">
      <c r="A506" s="32"/>
      <c r="B506" s="33"/>
      <c r="C506" s="206" t="s">
        <v>585</v>
      </c>
      <c r="D506" s="206" t="s">
        <v>586</v>
      </c>
      <c r="E506" s="17" t="s">
        <v>187</v>
      </c>
      <c r="F506" s="207">
        <v>0.46</v>
      </c>
      <c r="G506" s="32"/>
      <c r="H506" s="33"/>
    </row>
    <row r="507" spans="1:8" s="2" customFormat="1" ht="16.899999999999999" customHeight="1" x14ac:dyDescent="0.2">
      <c r="A507" s="32"/>
      <c r="B507" s="33"/>
      <c r="C507" s="206" t="s">
        <v>592</v>
      </c>
      <c r="D507" s="206" t="s">
        <v>593</v>
      </c>
      <c r="E507" s="17" t="s">
        <v>316</v>
      </c>
      <c r="F507" s="207">
        <v>6.0000000000000001E-3</v>
      </c>
      <c r="G507" s="32"/>
      <c r="H507" s="33"/>
    </row>
    <row r="508" spans="1:8" s="2" customFormat="1" ht="16.899999999999999" customHeight="1" x14ac:dyDescent="0.2">
      <c r="A508" s="32"/>
      <c r="B508" s="33"/>
      <c r="C508" s="206" t="s">
        <v>600</v>
      </c>
      <c r="D508" s="206" t="s">
        <v>601</v>
      </c>
      <c r="E508" s="17" t="s">
        <v>271</v>
      </c>
      <c r="F508" s="207">
        <v>1.8</v>
      </c>
      <c r="G508" s="32"/>
      <c r="H508" s="33"/>
    </row>
    <row r="509" spans="1:8" s="2" customFormat="1" ht="16.899999999999999" customHeight="1" x14ac:dyDescent="0.2">
      <c r="A509" s="32"/>
      <c r="B509" s="33"/>
      <c r="C509" s="202" t="s">
        <v>108</v>
      </c>
      <c r="D509" s="203" t="s">
        <v>108</v>
      </c>
      <c r="E509" s="204" t="s">
        <v>1</v>
      </c>
      <c r="F509" s="205">
        <v>29.024999999999999</v>
      </c>
      <c r="G509" s="32"/>
      <c r="H509" s="33"/>
    </row>
    <row r="510" spans="1:8" s="2" customFormat="1" ht="16.899999999999999" customHeight="1" x14ac:dyDescent="0.2">
      <c r="A510" s="32"/>
      <c r="B510" s="33"/>
      <c r="C510" s="206" t="s">
        <v>1</v>
      </c>
      <c r="D510" s="206" t="s">
        <v>720</v>
      </c>
      <c r="E510" s="17" t="s">
        <v>1</v>
      </c>
      <c r="F510" s="207">
        <v>31.364999999999998</v>
      </c>
      <c r="G510" s="32"/>
      <c r="H510" s="33"/>
    </row>
    <row r="511" spans="1:8" s="2" customFormat="1" ht="16.899999999999999" customHeight="1" x14ac:dyDescent="0.2">
      <c r="A511" s="32"/>
      <c r="B511" s="33"/>
      <c r="C511" s="206" t="s">
        <v>1</v>
      </c>
      <c r="D511" s="206" t="s">
        <v>236</v>
      </c>
      <c r="E511" s="17" t="s">
        <v>1</v>
      </c>
      <c r="F511" s="207">
        <v>-2.34</v>
      </c>
      <c r="G511" s="32"/>
      <c r="H511" s="33"/>
    </row>
    <row r="512" spans="1:8" s="2" customFormat="1" ht="16.899999999999999" customHeight="1" x14ac:dyDescent="0.2">
      <c r="A512" s="32"/>
      <c r="B512" s="33"/>
      <c r="C512" s="206" t="s">
        <v>108</v>
      </c>
      <c r="D512" s="206" t="s">
        <v>308</v>
      </c>
      <c r="E512" s="17" t="s">
        <v>1</v>
      </c>
      <c r="F512" s="207">
        <v>29.024999999999999</v>
      </c>
      <c r="G512" s="32"/>
      <c r="H512" s="33"/>
    </row>
    <row r="513" spans="1:8" s="2" customFormat="1" ht="16.899999999999999" customHeight="1" x14ac:dyDescent="0.2">
      <c r="A513" s="32"/>
      <c r="B513" s="33"/>
      <c r="C513" s="208" t="s">
        <v>880</v>
      </c>
      <c r="D513" s="32"/>
      <c r="E513" s="32"/>
      <c r="F513" s="32"/>
      <c r="G513" s="32"/>
      <c r="H513" s="33"/>
    </row>
    <row r="514" spans="1:8" s="2" customFormat="1" ht="22.5" x14ac:dyDescent="0.2">
      <c r="A514" s="32"/>
      <c r="B514" s="33"/>
      <c r="C514" s="206" t="s">
        <v>305</v>
      </c>
      <c r="D514" s="206" t="s">
        <v>306</v>
      </c>
      <c r="E514" s="17" t="s">
        <v>187</v>
      </c>
      <c r="F514" s="207">
        <v>29.024999999999999</v>
      </c>
      <c r="G514" s="32"/>
      <c r="H514" s="33"/>
    </row>
    <row r="515" spans="1:8" s="2" customFormat="1" ht="16.899999999999999" customHeight="1" x14ac:dyDescent="0.2">
      <c r="A515" s="32"/>
      <c r="B515" s="33"/>
      <c r="C515" s="206" t="s">
        <v>309</v>
      </c>
      <c r="D515" s="206" t="s">
        <v>310</v>
      </c>
      <c r="E515" s="17" t="s">
        <v>187</v>
      </c>
      <c r="F515" s="207">
        <v>51.66</v>
      </c>
      <c r="G515" s="32"/>
      <c r="H515" s="33"/>
    </row>
    <row r="516" spans="1:8" s="2" customFormat="1" ht="16.899999999999999" customHeight="1" x14ac:dyDescent="0.2">
      <c r="A516" s="32"/>
      <c r="B516" s="33"/>
      <c r="C516" s="202" t="s">
        <v>513</v>
      </c>
      <c r="D516" s="203" t="s">
        <v>513</v>
      </c>
      <c r="E516" s="204" t="s">
        <v>1</v>
      </c>
      <c r="F516" s="205">
        <v>5.94</v>
      </c>
      <c r="G516" s="32"/>
      <c r="H516" s="33"/>
    </row>
    <row r="517" spans="1:8" s="2" customFormat="1" ht="16.899999999999999" customHeight="1" x14ac:dyDescent="0.2">
      <c r="A517" s="32"/>
      <c r="B517" s="33"/>
      <c r="C517" s="206" t="s">
        <v>1</v>
      </c>
      <c r="D517" s="206" t="s">
        <v>511</v>
      </c>
      <c r="E517" s="17" t="s">
        <v>1</v>
      </c>
      <c r="F517" s="207">
        <v>3.78</v>
      </c>
      <c r="G517" s="32"/>
      <c r="H517" s="33"/>
    </row>
    <row r="518" spans="1:8" s="2" customFormat="1" ht="16.899999999999999" customHeight="1" x14ac:dyDescent="0.2">
      <c r="A518" s="32"/>
      <c r="B518" s="33"/>
      <c r="C518" s="206" t="s">
        <v>1</v>
      </c>
      <c r="D518" s="206" t="s">
        <v>779</v>
      </c>
      <c r="E518" s="17" t="s">
        <v>1</v>
      </c>
      <c r="F518" s="207">
        <v>2.16</v>
      </c>
      <c r="G518" s="32"/>
      <c r="H518" s="33"/>
    </row>
    <row r="519" spans="1:8" s="2" customFormat="1" ht="16.899999999999999" customHeight="1" x14ac:dyDescent="0.2">
      <c r="A519" s="32"/>
      <c r="B519" s="33"/>
      <c r="C519" s="206" t="s">
        <v>513</v>
      </c>
      <c r="D519" s="206" t="s">
        <v>514</v>
      </c>
      <c r="E519" s="17" t="s">
        <v>1</v>
      </c>
      <c r="F519" s="207">
        <v>5.94</v>
      </c>
      <c r="G519" s="32"/>
      <c r="H519" s="33"/>
    </row>
    <row r="520" spans="1:8" s="2" customFormat="1" ht="16.899999999999999" customHeight="1" x14ac:dyDescent="0.2">
      <c r="A520" s="32"/>
      <c r="B520" s="33"/>
      <c r="C520" s="202" t="s">
        <v>556</v>
      </c>
      <c r="D520" s="203" t="s">
        <v>556</v>
      </c>
      <c r="E520" s="204" t="s">
        <v>1</v>
      </c>
      <c r="F520" s="205">
        <v>1</v>
      </c>
      <c r="G520" s="32"/>
      <c r="H520" s="33"/>
    </row>
    <row r="521" spans="1:8" s="2" customFormat="1" ht="16.899999999999999" customHeight="1" x14ac:dyDescent="0.2">
      <c r="A521" s="32"/>
      <c r="B521" s="33"/>
      <c r="C521" s="206" t="s">
        <v>1</v>
      </c>
      <c r="D521" s="206" t="s">
        <v>555</v>
      </c>
      <c r="E521" s="17" t="s">
        <v>1</v>
      </c>
      <c r="F521" s="207">
        <v>1</v>
      </c>
      <c r="G521" s="32"/>
      <c r="H521" s="33"/>
    </row>
    <row r="522" spans="1:8" s="2" customFormat="1" ht="16.899999999999999" customHeight="1" x14ac:dyDescent="0.2">
      <c r="A522" s="32"/>
      <c r="B522" s="33"/>
      <c r="C522" s="206" t="s">
        <v>556</v>
      </c>
      <c r="D522" s="206" t="s">
        <v>557</v>
      </c>
      <c r="E522" s="17" t="s">
        <v>1</v>
      </c>
      <c r="F522" s="207">
        <v>1</v>
      </c>
      <c r="G522" s="32"/>
      <c r="H522" s="33"/>
    </row>
    <row r="523" spans="1:8" s="2" customFormat="1" ht="16.899999999999999" customHeight="1" x14ac:dyDescent="0.2">
      <c r="A523" s="32"/>
      <c r="B523" s="33"/>
      <c r="C523" s="202" t="s">
        <v>262</v>
      </c>
      <c r="D523" s="203" t="s">
        <v>262</v>
      </c>
      <c r="E523" s="204" t="s">
        <v>1</v>
      </c>
      <c r="F523" s="205">
        <v>6.35</v>
      </c>
      <c r="G523" s="32"/>
      <c r="H523" s="33"/>
    </row>
    <row r="524" spans="1:8" s="2" customFormat="1" ht="16.899999999999999" customHeight="1" x14ac:dyDescent="0.2">
      <c r="A524" s="32"/>
      <c r="B524" s="33"/>
      <c r="C524" s="206" t="s">
        <v>1</v>
      </c>
      <c r="D524" s="206" t="s">
        <v>724</v>
      </c>
      <c r="E524" s="17" t="s">
        <v>1</v>
      </c>
      <c r="F524" s="207">
        <v>6.35</v>
      </c>
      <c r="G524" s="32"/>
      <c r="H524" s="33"/>
    </row>
    <row r="525" spans="1:8" s="2" customFormat="1" ht="16.899999999999999" customHeight="1" x14ac:dyDescent="0.2">
      <c r="A525" s="32"/>
      <c r="B525" s="33"/>
      <c r="C525" s="206" t="s">
        <v>262</v>
      </c>
      <c r="D525" s="206" t="s">
        <v>263</v>
      </c>
      <c r="E525" s="17" t="s">
        <v>1</v>
      </c>
      <c r="F525" s="207">
        <v>6.35</v>
      </c>
      <c r="G525" s="32"/>
      <c r="H525" s="33"/>
    </row>
    <row r="526" spans="1:8" s="2" customFormat="1" ht="16.899999999999999" customHeight="1" x14ac:dyDescent="0.2">
      <c r="A526" s="32"/>
      <c r="B526" s="33"/>
      <c r="C526" s="202" t="s">
        <v>115</v>
      </c>
      <c r="D526" s="203" t="s">
        <v>115</v>
      </c>
      <c r="E526" s="204" t="s">
        <v>1</v>
      </c>
      <c r="F526" s="205">
        <v>19.071999999999999</v>
      </c>
      <c r="G526" s="32"/>
      <c r="H526" s="33"/>
    </row>
    <row r="527" spans="1:8" s="2" customFormat="1" ht="16.899999999999999" customHeight="1" x14ac:dyDescent="0.2">
      <c r="A527" s="32"/>
      <c r="B527" s="33"/>
      <c r="C527" s="206" t="s">
        <v>1</v>
      </c>
      <c r="D527" s="206" t="s">
        <v>748</v>
      </c>
      <c r="E527" s="17" t="s">
        <v>1</v>
      </c>
      <c r="F527" s="207">
        <v>12.16</v>
      </c>
      <c r="G527" s="32"/>
      <c r="H527" s="33"/>
    </row>
    <row r="528" spans="1:8" s="2" customFormat="1" ht="16.899999999999999" customHeight="1" x14ac:dyDescent="0.2">
      <c r="A528" s="32"/>
      <c r="B528" s="33"/>
      <c r="C528" s="206" t="s">
        <v>1</v>
      </c>
      <c r="D528" s="206" t="s">
        <v>749</v>
      </c>
      <c r="E528" s="17" t="s">
        <v>1</v>
      </c>
      <c r="F528" s="207">
        <v>6.9119999999999999</v>
      </c>
      <c r="G528" s="32"/>
      <c r="H528" s="33"/>
    </row>
    <row r="529" spans="1:8" s="2" customFormat="1" ht="16.899999999999999" customHeight="1" x14ac:dyDescent="0.2">
      <c r="A529" s="32"/>
      <c r="B529" s="33"/>
      <c r="C529" s="206" t="s">
        <v>115</v>
      </c>
      <c r="D529" s="206" t="s">
        <v>425</v>
      </c>
      <c r="E529" s="17" t="s">
        <v>1</v>
      </c>
      <c r="F529" s="207">
        <v>19.071999999999999</v>
      </c>
      <c r="G529" s="32"/>
      <c r="H529" s="33"/>
    </row>
    <row r="530" spans="1:8" s="2" customFormat="1" ht="16.899999999999999" customHeight="1" x14ac:dyDescent="0.2">
      <c r="A530" s="32"/>
      <c r="B530" s="33"/>
      <c r="C530" s="208" t="s">
        <v>880</v>
      </c>
      <c r="D530" s="32"/>
      <c r="E530" s="32"/>
      <c r="F530" s="32"/>
      <c r="G530" s="32"/>
      <c r="H530" s="33"/>
    </row>
    <row r="531" spans="1:8" s="2" customFormat="1" ht="16.899999999999999" customHeight="1" x14ac:dyDescent="0.2">
      <c r="A531" s="32"/>
      <c r="B531" s="33"/>
      <c r="C531" s="206" t="s">
        <v>422</v>
      </c>
      <c r="D531" s="206" t="s">
        <v>423</v>
      </c>
      <c r="E531" s="17" t="s">
        <v>187</v>
      </c>
      <c r="F531" s="207">
        <v>19.071999999999999</v>
      </c>
      <c r="G531" s="32"/>
      <c r="H531" s="33"/>
    </row>
    <row r="532" spans="1:8" s="2" customFormat="1" ht="16.899999999999999" customHeight="1" x14ac:dyDescent="0.2">
      <c r="A532" s="32"/>
      <c r="B532" s="33"/>
      <c r="C532" s="206" t="s">
        <v>379</v>
      </c>
      <c r="D532" s="206" t="s">
        <v>380</v>
      </c>
      <c r="E532" s="17" t="s">
        <v>187</v>
      </c>
      <c r="F532" s="207">
        <v>19.071999999999999</v>
      </c>
      <c r="G532" s="32"/>
      <c r="H532" s="33"/>
    </row>
    <row r="533" spans="1:8" s="2" customFormat="1" ht="16.899999999999999" customHeight="1" x14ac:dyDescent="0.2">
      <c r="A533" s="32"/>
      <c r="B533" s="33"/>
      <c r="C533" s="206" t="s">
        <v>432</v>
      </c>
      <c r="D533" s="206" t="s">
        <v>433</v>
      </c>
      <c r="E533" s="17" t="s">
        <v>187</v>
      </c>
      <c r="F533" s="207">
        <v>19.071999999999999</v>
      </c>
      <c r="G533" s="32"/>
      <c r="H533" s="33"/>
    </row>
    <row r="534" spans="1:8" s="2" customFormat="1" ht="16.899999999999999" customHeight="1" x14ac:dyDescent="0.2">
      <c r="A534" s="32"/>
      <c r="B534" s="33"/>
      <c r="C534" s="202" t="s">
        <v>117</v>
      </c>
      <c r="D534" s="203" t="s">
        <v>117</v>
      </c>
      <c r="E534" s="204" t="s">
        <v>1</v>
      </c>
      <c r="F534" s="205">
        <v>3.2</v>
      </c>
      <c r="G534" s="32"/>
      <c r="H534" s="33"/>
    </row>
    <row r="535" spans="1:8" s="2" customFormat="1" ht="16.899999999999999" customHeight="1" x14ac:dyDescent="0.2">
      <c r="A535" s="32"/>
      <c r="B535" s="33"/>
      <c r="C535" s="206" t="s">
        <v>1</v>
      </c>
      <c r="D535" s="206" t="s">
        <v>118</v>
      </c>
      <c r="E535" s="17" t="s">
        <v>1</v>
      </c>
      <c r="F535" s="207">
        <v>3.2</v>
      </c>
      <c r="G535" s="32"/>
      <c r="H535" s="33"/>
    </row>
    <row r="536" spans="1:8" s="2" customFormat="1" ht="16.899999999999999" customHeight="1" x14ac:dyDescent="0.2">
      <c r="A536" s="32"/>
      <c r="B536" s="33"/>
      <c r="C536" s="206" t="s">
        <v>117</v>
      </c>
      <c r="D536" s="206" t="s">
        <v>430</v>
      </c>
      <c r="E536" s="17" t="s">
        <v>1</v>
      </c>
      <c r="F536" s="207">
        <v>3.2</v>
      </c>
      <c r="G536" s="32"/>
      <c r="H536" s="33"/>
    </row>
    <row r="537" spans="1:8" s="2" customFormat="1" ht="16.899999999999999" customHeight="1" x14ac:dyDescent="0.2">
      <c r="A537" s="32"/>
      <c r="B537" s="33"/>
      <c r="C537" s="208" t="s">
        <v>880</v>
      </c>
      <c r="D537" s="32"/>
      <c r="E537" s="32"/>
      <c r="F537" s="32"/>
      <c r="G537" s="32"/>
      <c r="H537" s="33"/>
    </row>
    <row r="538" spans="1:8" s="2" customFormat="1" ht="16.899999999999999" customHeight="1" x14ac:dyDescent="0.2">
      <c r="A538" s="32"/>
      <c r="B538" s="33"/>
      <c r="C538" s="206" t="s">
        <v>427</v>
      </c>
      <c r="D538" s="206" t="s">
        <v>428</v>
      </c>
      <c r="E538" s="17" t="s">
        <v>271</v>
      </c>
      <c r="F538" s="207">
        <v>3.2</v>
      </c>
      <c r="G538" s="32"/>
      <c r="H538" s="33"/>
    </row>
    <row r="539" spans="1:8" s="2" customFormat="1" ht="16.899999999999999" customHeight="1" x14ac:dyDescent="0.2">
      <c r="A539" s="32"/>
      <c r="B539" s="33"/>
      <c r="C539" s="206" t="s">
        <v>436</v>
      </c>
      <c r="D539" s="206" t="s">
        <v>437</v>
      </c>
      <c r="E539" s="17" t="s">
        <v>271</v>
      </c>
      <c r="F539" s="207">
        <v>3.2</v>
      </c>
      <c r="G539" s="32"/>
      <c r="H539" s="33"/>
    </row>
    <row r="540" spans="1:8" s="2" customFormat="1" ht="16.899999999999999" customHeight="1" x14ac:dyDescent="0.2">
      <c r="A540" s="32"/>
      <c r="B540" s="33"/>
      <c r="C540" s="202" t="s">
        <v>459</v>
      </c>
      <c r="D540" s="203" t="s">
        <v>459</v>
      </c>
      <c r="E540" s="204" t="s">
        <v>1</v>
      </c>
      <c r="F540" s="205">
        <v>2.73</v>
      </c>
      <c r="G540" s="32"/>
      <c r="H540" s="33"/>
    </row>
    <row r="541" spans="1:8" s="2" customFormat="1" ht="16.899999999999999" customHeight="1" x14ac:dyDescent="0.2">
      <c r="A541" s="32"/>
      <c r="B541" s="33"/>
      <c r="C541" s="206" t="s">
        <v>1</v>
      </c>
      <c r="D541" s="206" t="s">
        <v>458</v>
      </c>
      <c r="E541" s="17" t="s">
        <v>1</v>
      </c>
      <c r="F541" s="207">
        <v>2.73</v>
      </c>
      <c r="G541" s="32"/>
      <c r="H541" s="33"/>
    </row>
    <row r="542" spans="1:8" s="2" customFormat="1" ht="16.899999999999999" customHeight="1" x14ac:dyDescent="0.2">
      <c r="A542" s="32"/>
      <c r="B542" s="33"/>
      <c r="C542" s="206" t="s">
        <v>459</v>
      </c>
      <c r="D542" s="206" t="s">
        <v>460</v>
      </c>
      <c r="E542" s="17" t="s">
        <v>1</v>
      </c>
      <c r="F542" s="207">
        <v>2.73</v>
      </c>
      <c r="G542" s="32"/>
      <c r="H542" s="33"/>
    </row>
    <row r="543" spans="1:8" s="2" customFormat="1" ht="16.899999999999999" customHeight="1" x14ac:dyDescent="0.2">
      <c r="A543" s="32"/>
      <c r="B543" s="33"/>
      <c r="C543" s="202" t="s">
        <v>99</v>
      </c>
      <c r="D543" s="203" t="s">
        <v>99</v>
      </c>
      <c r="E543" s="204" t="s">
        <v>1</v>
      </c>
      <c r="F543" s="205">
        <v>22.635000000000002</v>
      </c>
      <c r="G543" s="32"/>
      <c r="H543" s="33"/>
    </row>
    <row r="544" spans="1:8" s="2" customFormat="1" ht="16.899999999999999" customHeight="1" x14ac:dyDescent="0.2">
      <c r="A544" s="32"/>
      <c r="B544" s="33"/>
      <c r="C544" s="206" t="s">
        <v>1</v>
      </c>
      <c r="D544" s="206" t="s">
        <v>716</v>
      </c>
      <c r="E544" s="17" t="s">
        <v>1</v>
      </c>
      <c r="F544" s="207">
        <v>25.364999999999998</v>
      </c>
      <c r="G544" s="32"/>
      <c r="H544" s="33"/>
    </row>
    <row r="545" spans="1:8" s="2" customFormat="1" ht="16.899999999999999" customHeight="1" x14ac:dyDescent="0.2">
      <c r="A545" s="32"/>
      <c r="B545" s="33"/>
      <c r="C545" s="206" t="s">
        <v>1</v>
      </c>
      <c r="D545" s="206" t="s">
        <v>221</v>
      </c>
      <c r="E545" s="17" t="s">
        <v>1</v>
      </c>
      <c r="F545" s="207">
        <v>-2.73</v>
      </c>
      <c r="G545" s="32"/>
      <c r="H545" s="33"/>
    </row>
    <row r="546" spans="1:8" s="2" customFormat="1" ht="16.899999999999999" customHeight="1" x14ac:dyDescent="0.2">
      <c r="A546" s="32"/>
      <c r="B546" s="33"/>
      <c r="C546" s="206" t="s">
        <v>99</v>
      </c>
      <c r="D546" s="206" t="s">
        <v>303</v>
      </c>
      <c r="E546" s="17" t="s">
        <v>1</v>
      </c>
      <c r="F546" s="207">
        <v>22.635000000000002</v>
      </c>
      <c r="G546" s="32"/>
      <c r="H546" s="33"/>
    </row>
    <row r="547" spans="1:8" s="2" customFormat="1" ht="16.899999999999999" customHeight="1" x14ac:dyDescent="0.2">
      <c r="A547" s="32"/>
      <c r="B547" s="33"/>
      <c r="C547" s="208" t="s">
        <v>880</v>
      </c>
      <c r="D547" s="32"/>
      <c r="E547" s="32"/>
      <c r="F547" s="32"/>
      <c r="G547" s="32"/>
      <c r="H547" s="33"/>
    </row>
    <row r="548" spans="1:8" s="2" customFormat="1" ht="16.899999999999999" customHeight="1" x14ac:dyDescent="0.2">
      <c r="A548" s="32"/>
      <c r="B548" s="33"/>
      <c r="C548" s="206" t="s">
        <v>300</v>
      </c>
      <c r="D548" s="206" t="s">
        <v>301</v>
      </c>
      <c r="E548" s="17" t="s">
        <v>187</v>
      </c>
      <c r="F548" s="207">
        <v>22.635000000000002</v>
      </c>
      <c r="G548" s="32"/>
      <c r="H548" s="33"/>
    </row>
    <row r="549" spans="1:8" s="2" customFormat="1" ht="16.899999999999999" customHeight="1" x14ac:dyDescent="0.2">
      <c r="A549" s="32"/>
      <c r="B549" s="33"/>
      <c r="C549" s="206" t="s">
        <v>309</v>
      </c>
      <c r="D549" s="206" t="s">
        <v>310</v>
      </c>
      <c r="E549" s="17" t="s">
        <v>187</v>
      </c>
      <c r="F549" s="207">
        <v>51.66</v>
      </c>
      <c r="G549" s="32"/>
      <c r="H549" s="33"/>
    </row>
    <row r="550" spans="1:8" s="2" customFormat="1" ht="16.899999999999999" customHeight="1" x14ac:dyDescent="0.2">
      <c r="A550" s="32"/>
      <c r="B550" s="33"/>
      <c r="C550" s="202" t="s">
        <v>520</v>
      </c>
      <c r="D550" s="203" t="s">
        <v>520</v>
      </c>
      <c r="E550" s="204" t="s">
        <v>1</v>
      </c>
      <c r="F550" s="205">
        <v>4.29</v>
      </c>
      <c r="G550" s="32"/>
      <c r="H550" s="33"/>
    </row>
    <row r="551" spans="1:8" s="2" customFormat="1" ht="16.899999999999999" customHeight="1" x14ac:dyDescent="0.2">
      <c r="A551" s="32"/>
      <c r="B551" s="33"/>
      <c r="C551" s="206" t="s">
        <v>1</v>
      </c>
      <c r="D551" s="206" t="s">
        <v>781</v>
      </c>
      <c r="E551" s="17" t="s">
        <v>1</v>
      </c>
      <c r="F551" s="207">
        <v>4.29</v>
      </c>
      <c r="G551" s="32"/>
      <c r="H551" s="33"/>
    </row>
    <row r="552" spans="1:8" s="2" customFormat="1" ht="16.899999999999999" customHeight="1" x14ac:dyDescent="0.2">
      <c r="A552" s="32"/>
      <c r="B552" s="33"/>
      <c r="C552" s="206" t="s">
        <v>520</v>
      </c>
      <c r="D552" s="206" t="s">
        <v>521</v>
      </c>
      <c r="E552" s="17" t="s">
        <v>1</v>
      </c>
      <c r="F552" s="207">
        <v>4.29</v>
      </c>
      <c r="G552" s="32"/>
      <c r="H552" s="33"/>
    </row>
    <row r="553" spans="1:8" s="2" customFormat="1" ht="16.899999999999999" customHeight="1" x14ac:dyDescent="0.2">
      <c r="A553" s="32"/>
      <c r="B553" s="33"/>
      <c r="C553" s="202" t="s">
        <v>103</v>
      </c>
      <c r="D553" s="203" t="s">
        <v>103</v>
      </c>
      <c r="E553" s="204" t="s">
        <v>1</v>
      </c>
      <c r="F553" s="205">
        <v>4.7699999999999996</v>
      </c>
      <c r="G553" s="32"/>
      <c r="H553" s="33"/>
    </row>
    <row r="554" spans="1:8" s="2" customFormat="1" ht="16.899999999999999" customHeight="1" x14ac:dyDescent="0.2">
      <c r="A554" s="32"/>
      <c r="B554" s="33"/>
      <c r="C554" s="206" t="s">
        <v>1</v>
      </c>
      <c r="D554" s="206" t="s">
        <v>394</v>
      </c>
      <c r="E554" s="17" t="s">
        <v>1</v>
      </c>
      <c r="F554" s="207">
        <v>4.7699999999999996</v>
      </c>
      <c r="G554" s="32"/>
      <c r="H554" s="33"/>
    </row>
    <row r="555" spans="1:8" s="2" customFormat="1" ht="16.899999999999999" customHeight="1" x14ac:dyDescent="0.2">
      <c r="A555" s="32"/>
      <c r="B555" s="33"/>
      <c r="C555" s="206" t="s">
        <v>103</v>
      </c>
      <c r="D555" s="206" t="s">
        <v>395</v>
      </c>
      <c r="E555" s="17" t="s">
        <v>1</v>
      </c>
      <c r="F555" s="207">
        <v>4.7699999999999996</v>
      </c>
      <c r="G555" s="32"/>
      <c r="H555" s="33"/>
    </row>
    <row r="556" spans="1:8" s="2" customFormat="1" ht="16.899999999999999" customHeight="1" x14ac:dyDescent="0.2">
      <c r="A556" s="32"/>
      <c r="B556" s="33"/>
      <c r="C556" s="208" t="s">
        <v>880</v>
      </c>
      <c r="D556" s="32"/>
      <c r="E556" s="32"/>
      <c r="F556" s="32"/>
      <c r="G556" s="32"/>
      <c r="H556" s="33"/>
    </row>
    <row r="557" spans="1:8" s="2" customFormat="1" ht="16.899999999999999" customHeight="1" x14ac:dyDescent="0.2">
      <c r="A557" s="32"/>
      <c r="B557" s="33"/>
      <c r="C557" s="206" t="s">
        <v>391</v>
      </c>
      <c r="D557" s="206" t="s">
        <v>392</v>
      </c>
      <c r="E557" s="17" t="s">
        <v>187</v>
      </c>
      <c r="F557" s="207">
        <v>4.7699999999999996</v>
      </c>
      <c r="G557" s="32"/>
      <c r="H557" s="33"/>
    </row>
    <row r="558" spans="1:8" s="2" customFormat="1" ht="16.899999999999999" customHeight="1" x14ac:dyDescent="0.2">
      <c r="A558" s="32"/>
      <c r="B558" s="33"/>
      <c r="C558" s="206" t="s">
        <v>347</v>
      </c>
      <c r="D558" s="206" t="s">
        <v>348</v>
      </c>
      <c r="E558" s="17" t="s">
        <v>187</v>
      </c>
      <c r="F558" s="207">
        <v>4.7699999999999996</v>
      </c>
      <c r="G558" s="32"/>
      <c r="H558" s="33"/>
    </row>
    <row r="559" spans="1:8" s="2" customFormat="1" ht="16.899999999999999" customHeight="1" x14ac:dyDescent="0.2">
      <c r="A559" s="32"/>
      <c r="B559" s="33"/>
      <c r="C559" s="206" t="s">
        <v>387</v>
      </c>
      <c r="D559" s="206" t="s">
        <v>388</v>
      </c>
      <c r="E559" s="17" t="s">
        <v>187</v>
      </c>
      <c r="F559" s="207">
        <v>4.7699999999999996</v>
      </c>
      <c r="G559" s="32"/>
      <c r="H559" s="33"/>
    </row>
    <row r="560" spans="1:8" s="2" customFormat="1" ht="22.5" x14ac:dyDescent="0.2">
      <c r="A560" s="32"/>
      <c r="B560" s="33"/>
      <c r="C560" s="206" t="s">
        <v>287</v>
      </c>
      <c r="D560" s="206" t="s">
        <v>288</v>
      </c>
      <c r="E560" s="17" t="s">
        <v>187</v>
      </c>
      <c r="F560" s="207">
        <v>4.7699999999999996</v>
      </c>
      <c r="G560" s="32"/>
      <c r="H560" s="33"/>
    </row>
    <row r="561" spans="1:8" s="2" customFormat="1" ht="16.899999999999999" customHeight="1" x14ac:dyDescent="0.2">
      <c r="A561" s="32"/>
      <c r="B561" s="33"/>
      <c r="C561" s="206" t="s">
        <v>397</v>
      </c>
      <c r="D561" s="206" t="s">
        <v>398</v>
      </c>
      <c r="E561" s="17" t="s">
        <v>187</v>
      </c>
      <c r="F561" s="207">
        <v>5.2469999999999999</v>
      </c>
      <c r="G561" s="32"/>
      <c r="H561" s="33"/>
    </row>
    <row r="562" spans="1:8" s="2" customFormat="1" ht="16.899999999999999" customHeight="1" x14ac:dyDescent="0.2">
      <c r="A562" s="32"/>
      <c r="B562" s="33"/>
      <c r="C562" s="206" t="s">
        <v>351</v>
      </c>
      <c r="D562" s="206" t="s">
        <v>352</v>
      </c>
      <c r="E562" s="17" t="s">
        <v>187</v>
      </c>
      <c r="F562" s="207">
        <v>5.2469999999999999</v>
      </c>
      <c r="G562" s="32"/>
      <c r="H562" s="33"/>
    </row>
    <row r="563" spans="1:8" s="2" customFormat="1" ht="16.899999999999999" customHeight="1" x14ac:dyDescent="0.2">
      <c r="A563" s="32"/>
      <c r="B563" s="33"/>
      <c r="C563" s="202" t="s">
        <v>477</v>
      </c>
      <c r="D563" s="203" t="s">
        <v>477</v>
      </c>
      <c r="E563" s="204" t="s">
        <v>1</v>
      </c>
      <c r="F563" s="205">
        <v>1</v>
      </c>
      <c r="G563" s="32"/>
      <c r="H563" s="33"/>
    </row>
    <row r="564" spans="1:8" s="2" customFormat="1" ht="16.899999999999999" customHeight="1" x14ac:dyDescent="0.2">
      <c r="A564" s="32"/>
      <c r="B564" s="33"/>
      <c r="C564" s="206" t="s">
        <v>1</v>
      </c>
      <c r="D564" s="206" t="s">
        <v>471</v>
      </c>
      <c r="E564" s="17" t="s">
        <v>1</v>
      </c>
      <c r="F564" s="207">
        <v>1</v>
      </c>
      <c r="G564" s="32"/>
      <c r="H564" s="33"/>
    </row>
    <row r="565" spans="1:8" s="2" customFormat="1" ht="16.899999999999999" customHeight="1" x14ac:dyDescent="0.2">
      <c r="A565" s="32"/>
      <c r="B565" s="33"/>
      <c r="C565" s="206" t="s">
        <v>477</v>
      </c>
      <c r="D565" s="206" t="s">
        <v>478</v>
      </c>
      <c r="E565" s="17" t="s">
        <v>1</v>
      </c>
      <c r="F565" s="207">
        <v>1</v>
      </c>
      <c r="G565" s="32"/>
      <c r="H565" s="33"/>
    </row>
    <row r="566" spans="1:8" s="2" customFormat="1" ht="16.899999999999999" customHeight="1" x14ac:dyDescent="0.2">
      <c r="A566" s="32"/>
      <c r="B566" s="33"/>
      <c r="C566" s="202" t="s">
        <v>264</v>
      </c>
      <c r="D566" s="203" t="s">
        <v>264</v>
      </c>
      <c r="E566" s="204" t="s">
        <v>1</v>
      </c>
      <c r="F566" s="205">
        <v>3.78</v>
      </c>
      <c r="G566" s="32"/>
      <c r="H566" s="33"/>
    </row>
    <row r="567" spans="1:8" s="2" customFormat="1" ht="16.899999999999999" customHeight="1" x14ac:dyDescent="0.2">
      <c r="A567" s="32"/>
      <c r="B567" s="33"/>
      <c r="C567" s="206" t="s">
        <v>1</v>
      </c>
      <c r="D567" s="206" t="s">
        <v>252</v>
      </c>
      <c r="E567" s="17" t="s">
        <v>1</v>
      </c>
      <c r="F567" s="207">
        <v>0.9</v>
      </c>
      <c r="G567" s="32"/>
      <c r="H567" s="33"/>
    </row>
    <row r="568" spans="1:8" s="2" customFormat="1" ht="16.899999999999999" customHeight="1" x14ac:dyDescent="0.2">
      <c r="A568" s="32"/>
      <c r="B568" s="33"/>
      <c r="C568" s="206" t="s">
        <v>1</v>
      </c>
      <c r="D568" s="206" t="s">
        <v>253</v>
      </c>
      <c r="E568" s="17" t="s">
        <v>1</v>
      </c>
      <c r="F568" s="207">
        <v>2.88</v>
      </c>
      <c r="G568" s="32"/>
      <c r="H568" s="33"/>
    </row>
    <row r="569" spans="1:8" s="2" customFormat="1" ht="16.899999999999999" customHeight="1" x14ac:dyDescent="0.2">
      <c r="A569" s="32"/>
      <c r="B569" s="33"/>
      <c r="C569" s="206" t="s">
        <v>264</v>
      </c>
      <c r="D569" s="206" t="s">
        <v>265</v>
      </c>
      <c r="E569" s="17" t="s">
        <v>1</v>
      </c>
      <c r="F569" s="207">
        <v>3.78</v>
      </c>
      <c r="G569" s="32"/>
      <c r="H569" s="33"/>
    </row>
    <row r="570" spans="1:8" s="2" customFormat="1" ht="16.899999999999999" customHeight="1" x14ac:dyDescent="0.2">
      <c r="A570" s="32"/>
      <c r="B570" s="33"/>
      <c r="C570" s="202" t="s">
        <v>266</v>
      </c>
      <c r="D570" s="203" t="s">
        <v>266</v>
      </c>
      <c r="E570" s="204" t="s">
        <v>1</v>
      </c>
      <c r="F570" s="205">
        <v>0.9</v>
      </c>
      <c r="G570" s="32"/>
      <c r="H570" s="33"/>
    </row>
    <row r="571" spans="1:8" s="2" customFormat="1" ht="16.899999999999999" customHeight="1" x14ac:dyDescent="0.2">
      <c r="A571" s="32"/>
      <c r="B571" s="33"/>
      <c r="C571" s="206" t="s">
        <v>1</v>
      </c>
      <c r="D571" s="206" t="s">
        <v>619</v>
      </c>
      <c r="E571" s="17" t="s">
        <v>1</v>
      </c>
      <c r="F571" s="207">
        <v>0.9</v>
      </c>
      <c r="G571" s="32"/>
      <c r="H571" s="33"/>
    </row>
    <row r="572" spans="1:8" s="2" customFormat="1" ht="16.899999999999999" customHeight="1" x14ac:dyDescent="0.2">
      <c r="A572" s="32"/>
      <c r="B572" s="33"/>
      <c r="C572" s="206" t="s">
        <v>266</v>
      </c>
      <c r="D572" s="206" t="s">
        <v>267</v>
      </c>
      <c r="E572" s="17" t="s">
        <v>1</v>
      </c>
      <c r="F572" s="207">
        <v>0.9</v>
      </c>
      <c r="G572" s="32"/>
      <c r="H572" s="33"/>
    </row>
    <row r="573" spans="1:8" s="2" customFormat="1" ht="7.35" customHeight="1" x14ac:dyDescent="0.2">
      <c r="A573" s="32"/>
      <c r="B573" s="47"/>
      <c r="C573" s="48"/>
      <c r="D573" s="48"/>
      <c r="E573" s="48"/>
      <c r="F573" s="48"/>
      <c r="G573" s="48"/>
      <c r="H573" s="33"/>
    </row>
    <row r="574" spans="1:8" s="2" customFormat="1" ht="11.25" x14ac:dyDescent="0.2">
      <c r="A574" s="32"/>
      <c r="B574" s="32"/>
      <c r="C574" s="32"/>
      <c r="D574" s="32"/>
      <c r="E574" s="32"/>
      <c r="F574" s="32"/>
      <c r="G574" s="32"/>
      <c r="H574" s="32"/>
    </row>
  </sheetData>
  <mergeCells count="2">
    <mergeCell ref="D5:F5"/>
    <mergeCell ref="D6:F6"/>
  </mergeCells>
  <pageMargins left="0.7" right="0.7" top="0.78740157499999996" bottom="0.78740157499999996" header="0.3" footer="0.3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7</vt:i4>
      </vt:variant>
      <vt:variant>
        <vt:lpstr>Pojmenované oblasti</vt:lpstr>
      </vt:variant>
      <vt:variant>
        <vt:i4>14</vt:i4>
      </vt:variant>
    </vt:vector>
  </HeadingPairs>
  <TitlesOfParts>
    <vt:vector size="21" baseType="lpstr">
      <vt:lpstr>Rekapitulace stavby</vt:lpstr>
      <vt:lpstr>16 - Zastavení VI</vt:lpstr>
      <vt:lpstr>17 - Zastavení VII</vt:lpstr>
      <vt:lpstr>18 - Zastavení VIII</vt:lpstr>
      <vt:lpstr>25 - Umístění laviček, st...</vt:lpstr>
      <vt:lpstr>26 - Vedlejší náklady</vt:lpstr>
      <vt:lpstr>Seznam figur</vt:lpstr>
      <vt:lpstr>'16 - Zastavení VI'!Názvy_tisku</vt:lpstr>
      <vt:lpstr>'17 - Zastavení VII'!Názvy_tisku</vt:lpstr>
      <vt:lpstr>'18 - Zastavení VIII'!Názvy_tisku</vt:lpstr>
      <vt:lpstr>'25 - Umístění laviček, st...'!Názvy_tisku</vt:lpstr>
      <vt:lpstr>'26 - Vedlejší náklady'!Názvy_tisku</vt:lpstr>
      <vt:lpstr>'Rekapitulace stavby'!Názvy_tisku</vt:lpstr>
      <vt:lpstr>'Seznam figur'!Názvy_tisku</vt:lpstr>
      <vt:lpstr>'16 - Zastavení VI'!Oblast_tisku</vt:lpstr>
      <vt:lpstr>'17 - Zastavení VII'!Oblast_tisku</vt:lpstr>
      <vt:lpstr>'18 - Zastavení VIII'!Oblast_tisku</vt:lpstr>
      <vt:lpstr>'25 - Umístění laviček, st...'!Oblast_tisku</vt:lpstr>
      <vt:lpstr>'26 - Vedlejší náklady'!Oblast_tisku</vt:lpstr>
      <vt:lpstr>'Rekapitulace stavby'!Oblast_tisku</vt:lpstr>
      <vt:lpstr>'Seznam figur'!Oblast_tisku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Lenovo-PC\Svehla</dc:creator>
  <cp:lastModifiedBy>Tomáš Koblása</cp:lastModifiedBy>
  <dcterms:created xsi:type="dcterms:W3CDTF">2020-12-03T13:00:28Z</dcterms:created>
  <dcterms:modified xsi:type="dcterms:W3CDTF">2020-12-18T02:12:23Z</dcterms:modified>
</cp:coreProperties>
</file>